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345" windowWidth="19440" windowHeight="5685" tabRatio="698"/>
  </bookViews>
  <sheets>
    <sheet name="Cover" sheetId="1" r:id="rId1"/>
    <sheet name="Siltronic at a glance" sheetId="2" r:id="rId2"/>
    <sheet name="P&amp;L" sheetId="14" r:id="rId3"/>
    <sheet name="Balance Sheet" sheetId="5" r:id="rId4"/>
    <sheet name="Cash Flow" sheetId="9" r:id="rId5"/>
  </sheets>
  <definedNames>
    <definedName name="_xlnm.Print_Area" localSheetId="3">'Balance Sheet'!$A$1:$H$50</definedName>
    <definedName name="_xlnm.Print_Area" localSheetId="4">'Cash Flow'!$A$1:$J$36</definedName>
    <definedName name="_xlnm.Print_Area" localSheetId="2">'P&amp;L'!$A$1:$I$27</definedName>
    <definedName name="_xlnm.Print_Area" localSheetId="1">'Siltronic at a glance'!$A$1:$I$29</definedName>
    <definedName name="wrn.VS1." localSheetId="3" hidden="1">{#N/A,#N/A,TRUE,"VER1";#N/A,#N/A,TRUE,"DB1";#N/A,#N/A,TRUE,"INH";#N/A,#N/A,TRUE,"ZU1";#N/A,#N/A,TRUE,"GV1";#N/A,#N/A,TRUE,"BL1";#N/A,#N/A,TRUE,"FI1";#N/A,#N/A,TRUE,"EK1";#N/A,#N/A,TRUE,"GS1";#N/A,#N/A,TRUE,"PER";#N/A,#N/A,TRUE,"PSK";#N/A,#N/A,TRUE,"PSE";#N/A,#N/A,TRUE,"FIM";#N/A,#N/A,TRUE,"BLE1";#N/A,#N/A,TRUE,"FIE1"}</definedName>
    <definedName name="wrn.VS1." localSheetId="4" hidden="1">{#N/A,#N/A,TRUE,"VER1";#N/A,#N/A,TRUE,"DB1";#N/A,#N/A,TRUE,"INH";#N/A,#N/A,TRUE,"ZU1";#N/A,#N/A,TRUE,"GV1";#N/A,#N/A,TRUE,"BL1";#N/A,#N/A,TRUE,"FI1";#N/A,#N/A,TRUE,"EK1";#N/A,#N/A,TRUE,"GS1";#N/A,#N/A,TRUE,"PER";#N/A,#N/A,TRUE,"PSK";#N/A,#N/A,TRUE,"PSE";#N/A,#N/A,TRUE,"FIM";#N/A,#N/A,TRUE,"BLE1";#N/A,#N/A,TRUE,"FIE1"}</definedName>
    <definedName name="wrn.VS1." localSheetId="0" hidden="1">{#N/A,#N/A,TRUE,"VER1";#N/A,#N/A,TRUE,"DB1";#N/A,#N/A,TRUE,"INH";#N/A,#N/A,TRUE,"ZU1";#N/A,#N/A,TRUE,"GV1";#N/A,#N/A,TRUE,"BL1";#N/A,#N/A,TRUE,"FI1";#N/A,#N/A,TRUE,"EK1";#N/A,#N/A,TRUE,"GS1";#N/A,#N/A,TRUE,"PER";#N/A,#N/A,TRUE,"PSK";#N/A,#N/A,TRUE,"PSE";#N/A,#N/A,TRUE,"FIM";#N/A,#N/A,TRUE,"BLE1";#N/A,#N/A,TRUE,"FIE1"}</definedName>
    <definedName name="wrn.VS1." localSheetId="2" hidden="1">{#N/A,#N/A,TRUE,"VER1";#N/A,#N/A,TRUE,"DB1";#N/A,#N/A,TRUE,"INH";#N/A,#N/A,TRUE,"ZU1";#N/A,#N/A,TRUE,"GV1";#N/A,#N/A,TRUE,"BL1";#N/A,#N/A,TRUE,"FI1";#N/A,#N/A,TRUE,"EK1";#N/A,#N/A,TRUE,"GS1";#N/A,#N/A,TRUE,"PER";#N/A,#N/A,TRUE,"PSK";#N/A,#N/A,TRUE,"PSE";#N/A,#N/A,TRUE,"FIM";#N/A,#N/A,TRUE,"BLE1";#N/A,#N/A,TRUE,"FIE1"}</definedName>
    <definedName name="wrn.VS1." hidden="1">{#N/A,#N/A,TRUE,"VER1";#N/A,#N/A,TRUE,"DB1";#N/A,#N/A,TRUE,"INH";#N/A,#N/A,TRUE,"ZU1";#N/A,#N/A,TRUE,"GV1";#N/A,#N/A,TRUE,"BL1";#N/A,#N/A,TRUE,"FI1";#N/A,#N/A,TRUE,"EK1";#N/A,#N/A,TRUE,"GS1";#N/A,#N/A,TRUE,"PER";#N/A,#N/A,TRUE,"PSK";#N/A,#N/A,TRUE,"PSE";#N/A,#N/A,TRUE,"FIM";#N/A,#N/A,TRUE,"BLE1";#N/A,#N/A,TRUE,"FIE1"}</definedName>
    <definedName name="Z_8BD95CFF_1187_4326_8FBA_C4874A94875E_.wvu.Cols" localSheetId="3" hidden="1">'Balance Sheet'!#REF!</definedName>
    <definedName name="Z_8BD95CFF_1187_4326_8FBA_C4874A94875E_.wvu.Cols" localSheetId="4" hidden="1">'Cash Flow'!$A:$A</definedName>
    <definedName name="Z_8BD95CFF_1187_4326_8FBA_C4874A94875E_.wvu.Cols" localSheetId="2" hidden="1">'P&amp;L'!#REF!</definedName>
    <definedName name="Z_8BD95CFF_1187_4326_8FBA_C4874A94875E_.wvu.Rows" localSheetId="3" hidden="1">'Balance Sheet'!#REF!</definedName>
    <definedName name="Z_F5202215_7196_48B4_B9FC_E365702EF602_.wvu.Cols" localSheetId="3" hidden="1">'Balance Sheet'!#REF!</definedName>
    <definedName name="Z_F5202215_7196_48B4_B9FC_E365702EF602_.wvu.Cols" localSheetId="4" hidden="1">'Cash Flow'!$A:$A,'Cash Flow'!#REF!</definedName>
    <definedName name="Z_F5202215_7196_48B4_B9FC_E365702EF602_.wvu.Cols" localSheetId="2" hidden="1">'P&amp;L'!#REF!</definedName>
    <definedName name="Z_F5202215_7196_48B4_B9FC_E365702EF602_.wvu.Cols" localSheetId="1" hidden="1">'Siltronic at a glance'!#REF!</definedName>
    <definedName name="Z_F5202215_7196_48B4_B9FC_E365702EF602_.wvu.PrintArea" localSheetId="4" hidden="1">'Cash Flow'!$A$1:$B$38</definedName>
    <definedName name="Z_F5202215_7196_48B4_B9FC_E365702EF602_.wvu.PrintArea" localSheetId="1" hidden="1">'Siltronic at a glance'!$A$1:$A$27</definedName>
    <definedName name="Z_F5202215_7196_48B4_B9FC_E365702EF602_.wvu.Rows" localSheetId="3" hidden="1">'Balance Sheet'!#REF!,'Balance Sheet'!#REF!,'Balance Sheet'!#REF!,'Balance Sheet'!#REF!</definedName>
    <definedName name="Z_F5202215_7196_48B4_B9FC_E365702EF602_.wvu.Rows" localSheetId="4" hidden="1">'Cash Flow'!#REF!,'Cash Flow'!#REF!</definedName>
    <definedName name="Z_F5202215_7196_48B4_B9FC_E365702EF602_.wvu.Rows" localSheetId="2" hidden="1">'P&amp;L'!#REF!,'P&amp;L'!#REF!</definedName>
    <definedName name="Z_F5202215_7196_48B4_B9FC_E365702EF602_.wvu.Rows" localSheetId="1" hidden="1">'Siltronic at a glance'!#REF!,'Siltronic at a glance'!$23:$23</definedName>
  </definedNames>
  <calcPr calcId="162913"/>
  <customWorkbookViews>
    <customWorkbookView name="ellmere-ma - Persönliche Ansicht" guid="{F5202215-7196-48B4-B9FC-E365702EF602}" mergeInterval="0" personalView="1" maximized="1" windowWidth="1676" windowHeight="833" tabRatio="698" activeSheetId="4"/>
    <customWorkbookView name="Dr. Thomas Werbeck - Persönliche Ansicht" guid="{8BD95CFF-1187-4326-8FBA-C4874A94875E}" mergeInterval="0" personalView="1" maximized="1" windowWidth="1276" windowHeight="836" activeSheetId="1"/>
  </customWorkbookViews>
</workbook>
</file>

<file path=xl/calcChain.xml><?xml version="1.0" encoding="utf-8"?>
<calcChain xmlns="http://schemas.openxmlformats.org/spreadsheetml/2006/main">
  <c r="E24" i="9" l="1"/>
  <c r="D24" i="9"/>
  <c r="C24" i="9"/>
  <c r="J29" i="9"/>
  <c r="J31" i="9" s="1"/>
  <c r="J8" i="9"/>
  <c r="J25" i="9" s="1"/>
  <c r="E46" i="5" l="1"/>
  <c r="E48" i="5" s="1"/>
  <c r="C46" i="5"/>
  <c r="B46" i="5"/>
  <c r="D45" i="5"/>
  <c r="D46" i="5" s="1"/>
  <c r="D40" i="5"/>
  <c r="C40" i="5"/>
  <c r="C48" i="5" s="1"/>
  <c r="C50" i="5" s="1"/>
  <c r="B40" i="5"/>
  <c r="B48" i="5"/>
  <c r="B50" i="5"/>
  <c r="E39" i="5"/>
  <c r="E32" i="5"/>
  <c r="D32" i="5"/>
  <c r="C32" i="5"/>
  <c r="B32" i="5"/>
  <c r="D22" i="5"/>
  <c r="C22" i="5"/>
  <c r="C24" i="5"/>
  <c r="B22" i="5"/>
  <c r="E19" i="5"/>
  <c r="E22" i="5"/>
  <c r="E14" i="5"/>
  <c r="D14" i="5"/>
  <c r="D24" i="5" s="1"/>
  <c r="C14" i="5"/>
  <c r="B14" i="5"/>
  <c r="B58" i="5"/>
  <c r="A8" i="2"/>
  <c r="A9" i="2"/>
  <c r="A11" i="2"/>
  <c r="A14" i="2"/>
  <c r="A21" i="2"/>
  <c r="A22" i="2"/>
  <c r="A23" i="2"/>
  <c r="A25" i="2"/>
  <c r="D48" i="5" l="1"/>
  <c r="D50" i="5" s="1"/>
  <c r="E24" i="5"/>
  <c r="B24" i="5"/>
  <c r="E50" i="5"/>
</calcChain>
</file>

<file path=xl/sharedStrings.xml><?xml version="1.0" encoding="utf-8"?>
<sst xmlns="http://schemas.openxmlformats.org/spreadsheetml/2006/main" count="163" uniqueCount="117">
  <si>
    <t>EBIT</t>
  </si>
  <si>
    <t>Jahresergebnis</t>
  </si>
  <si>
    <t>EBITDA</t>
  </si>
  <si>
    <t>Verändg. so. Vermögensgegenstände</t>
  </si>
  <si>
    <t>Veränderung der Rückstellungen</t>
  </si>
  <si>
    <t>Veränderung der latenten Steuern</t>
  </si>
  <si>
    <t>Veränderung der Vorräte</t>
  </si>
  <si>
    <t>Veränderung der Forderungen L+L</t>
  </si>
  <si>
    <t>Veränderung der Verbindlichkeiten</t>
  </si>
  <si>
    <t>Cashflow aus laufender Geschäftstätigkeit</t>
  </si>
  <si>
    <t>Cashflow aus Investitionstätigkeit</t>
  </si>
  <si>
    <t>Veränderung der Liquidität</t>
  </si>
  <si>
    <t xml:space="preserve">      Stand am Jahresanfang</t>
  </si>
  <si>
    <t>Ausgaben für Anlagevermögen</t>
  </si>
  <si>
    <t>Sales</t>
  </si>
  <si>
    <t>Selling expenses</t>
  </si>
  <si>
    <t>Research and development expenses</t>
  </si>
  <si>
    <t>Interest result</t>
  </si>
  <si>
    <t>Inventories</t>
  </si>
  <si>
    <t>Trade receivables</t>
  </si>
  <si>
    <t>Cash and cash equivalents</t>
  </si>
  <si>
    <t>Current assets</t>
  </si>
  <si>
    <t>Total assets</t>
  </si>
  <si>
    <t>Liabilities</t>
  </si>
  <si>
    <t>Provisions for pensions</t>
  </si>
  <si>
    <t>Financial liabilities</t>
  </si>
  <si>
    <t>Other provisions</t>
  </si>
  <si>
    <t>Abschreibungen / Zuschreibungen auf AV</t>
  </si>
  <si>
    <t>Changes in deferred taxes</t>
  </si>
  <si>
    <t>Changes in inventories</t>
  </si>
  <si>
    <t>Changes in trade receivables</t>
  </si>
  <si>
    <t>Cash flow from financing activities</t>
  </si>
  <si>
    <t>Financial result</t>
  </si>
  <si>
    <t xml:space="preserve">Equity </t>
  </si>
  <si>
    <t>Investor Relations</t>
  </si>
  <si>
    <t>Other operating income</t>
  </si>
  <si>
    <t>Income taxes</t>
  </si>
  <si>
    <t>Non-current assets</t>
  </si>
  <si>
    <t>Non-current liabilities</t>
  </si>
  <si>
    <t>Current liabilities</t>
  </si>
  <si>
    <t>Total equity and liabilities</t>
  </si>
  <si>
    <t>Changes in provisions</t>
  </si>
  <si>
    <t>Cash flow from investing activities</t>
  </si>
  <si>
    <t>Q2</t>
  </si>
  <si>
    <t>Q1</t>
  </si>
  <si>
    <t>Q3</t>
  </si>
  <si>
    <t>Q4</t>
  </si>
  <si>
    <t xml:space="preserve">Intangible assets </t>
  </si>
  <si>
    <t>of which attributable to non-controlling interests</t>
  </si>
  <si>
    <t>Deferred tax liabilities</t>
  </si>
  <si>
    <t>Other operating expenses</t>
  </si>
  <si>
    <t>Deferred tax assets</t>
  </si>
  <si>
    <t>Phone: +49 89 8564 3133</t>
  </si>
  <si>
    <t>email: investor.relations@siltronic.com</t>
  </si>
  <si>
    <t>Siltronic at a glance (per quarter)</t>
  </si>
  <si>
    <t>Quarterly Development</t>
  </si>
  <si>
    <t>EBITDA margin</t>
  </si>
  <si>
    <t>EBIT margin</t>
  </si>
  <si>
    <t>Capital Expenditures</t>
  </si>
  <si>
    <t>Other non-cash expenses and income</t>
  </si>
  <si>
    <t>Result from disposal of non-current assets</t>
  </si>
  <si>
    <t>Changes in trade liabilities</t>
  </si>
  <si>
    <t>Taxes paid</t>
  </si>
  <si>
    <t>Interest paid</t>
  </si>
  <si>
    <t>Interest received</t>
  </si>
  <si>
    <t>-</t>
  </si>
  <si>
    <t>Income tax receivables</t>
  </si>
  <si>
    <t>Provisions for income tax</t>
  </si>
  <si>
    <t>Other equity items</t>
  </si>
  <si>
    <t xml:space="preserve">Cash flow from operating activities </t>
  </si>
  <si>
    <r>
      <t>Free cash flow</t>
    </r>
    <r>
      <rPr>
        <vertAlign val="superscript"/>
        <sz val="10"/>
        <rFont val="Arial"/>
        <family val="2"/>
      </rPr>
      <t>1)</t>
    </r>
  </si>
  <si>
    <t>Changes due to exchange-rate fluctuations</t>
  </si>
  <si>
    <r>
      <t>Net financial assets (+) / debt (-)</t>
    </r>
    <r>
      <rPr>
        <vertAlign val="superscript"/>
        <sz val="10"/>
        <rFont val="Arial"/>
        <family val="2"/>
      </rPr>
      <t>2)</t>
    </r>
  </si>
  <si>
    <t>Petra Müller</t>
  </si>
  <si>
    <t>Net result for the period</t>
  </si>
  <si>
    <t>Depreciation, amortization, impairment and reversal thereof</t>
  </si>
  <si>
    <t>General administration expenses</t>
  </si>
  <si>
    <t>Cost of sales</t>
  </si>
  <si>
    <t>Gross profit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</si>
  <si>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Free cash flow is defined by total cash flow from operating activities less cash flow from investments in tangible and intangible assets ("Capex"), but excluding acquisitions of companies. 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</si>
  <si>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Sum of cash and cash equivalents plus fixed-time deposits less current and non-current financial liabilities.</t>
    </r>
  </si>
  <si>
    <t>Property, plant and equipment</t>
  </si>
  <si>
    <t>Fixed-term deposits</t>
  </si>
  <si>
    <t>Provisions and liabilities for income tax</t>
  </si>
  <si>
    <t>Trade liabilities</t>
  </si>
  <si>
    <t>Payments for capital expenditures (including intangible assets)</t>
  </si>
  <si>
    <t>Proceeds from the disposal of property, plant and equipment</t>
  </si>
  <si>
    <t>Cash flow from investments excluding financial investments</t>
  </si>
  <si>
    <t>Interest income</t>
  </si>
  <si>
    <t>Tax expense</t>
  </si>
  <si>
    <t>Income Statement</t>
  </si>
  <si>
    <t>Balance Sheet</t>
  </si>
  <si>
    <t>Statement of cash flows</t>
  </si>
  <si>
    <t>Dec 31</t>
  </si>
  <si>
    <t>Retained earnings and net group result</t>
  </si>
  <si>
    <t>Depreciation/amortization of non-current assets, including impairment losses and reversal thereof</t>
  </si>
  <si>
    <t>Changes in other financial and non-financial assets</t>
  </si>
  <si>
    <t>Changes in other financial and non-financial liabilities</t>
  </si>
  <si>
    <t>Proceeds/ Payments from fixed-term deposits</t>
  </si>
  <si>
    <t>Other financial assets</t>
  </si>
  <si>
    <t>Other financial and non-financial assets</t>
  </si>
  <si>
    <t>Subscribed capital</t>
  </si>
  <si>
    <t>Capital reserves</t>
  </si>
  <si>
    <t>Equity attributable to non-controlling interests</t>
  </si>
  <si>
    <t>Other financial and non-financial liabilities</t>
  </si>
  <si>
    <t>Other financial cost, net</t>
  </si>
  <si>
    <t>Result before income taxes</t>
  </si>
  <si>
    <t>Result for the period</t>
  </si>
  <si>
    <t>of which attributable to Siltronic AG shareholders</t>
  </si>
  <si>
    <t>Earnings per share</t>
  </si>
  <si>
    <t>March 5, 2017</t>
  </si>
  <si>
    <t>-6,3</t>
  </si>
  <si>
    <t>-3,4</t>
  </si>
  <si>
    <t xml:space="preserve"> -   </t>
  </si>
  <si>
    <t>Changes in prepayments</t>
  </si>
  <si>
    <t>Payments for finanancial liabilities</t>
  </si>
  <si>
    <t>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</si>
</sst>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D_M_-;\-* #,##0.00\ _D_M_-;_-* &quot;-&quot;??\ _D_M_-;_-@_-"/>
    <numFmt numFmtId="165" formatCode="#,##0.0"/>
    <numFmt numFmtId="166" formatCode="0.0"/>
    <numFmt numFmtId="167" formatCode="0.0%"/>
    <numFmt numFmtId="168" formatCode="_(* #,##0.0_);_(* \(#,##0.0\);_(* &quot;-&quot;??_);_(@_)"/>
    <numFmt numFmtId="169" formatCode="mmm\ dd"/>
  </numFmts>
  <fonts count="24" x14ac:knownFonts="1">
    <font>
      <sz val="8"/>
      <name val="Arial"/>
    </font>
    <font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16"/>
      <color indexed="8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u/>
      <sz val="14"/>
      <color indexed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2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" fillId="0" borderId="0"/>
    <xf numFmtId="0" fontId="3" fillId="0" borderId="0"/>
  </cellStyleXfs>
  <cellXfs count="111">
    <xf numFmtId="0" fontId="0" fillId="0" borderId="0" xfId="0"/>
    <xf numFmtId="165" fontId="3" fillId="0" borderId="0" xfId="0" applyNumberFormat="1" applyFont="1"/>
    <xf numFmtId="165" fontId="3" fillId="0" borderId="0" xfId="0" applyNumberFormat="1" applyFont="1" applyBorder="1"/>
    <xf numFmtId="165" fontId="5" fillId="0" borderId="1" xfId="0" applyNumberFormat="1" applyFont="1" applyBorder="1"/>
    <xf numFmtId="0" fontId="3" fillId="0" borderId="0" xfId="0" applyFont="1"/>
    <xf numFmtId="165" fontId="4" fillId="0" borderId="0" xfId="0" applyNumberFormat="1" applyFont="1" applyAlignment="1">
      <alignment horizontal="center"/>
    </xf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7" fillId="0" borderId="0" xfId="0" applyFont="1"/>
    <xf numFmtId="0" fontId="12" fillId="0" borderId="0" xfId="0" applyFont="1"/>
    <xf numFmtId="0" fontId="6" fillId="0" borderId="0" xfId="0" applyFont="1"/>
    <xf numFmtId="165" fontId="4" fillId="0" borderId="0" xfId="0" applyNumberFormat="1" applyFont="1" applyAlignment="1">
      <alignment horizontal="left"/>
    </xf>
    <xf numFmtId="0" fontId="0" fillId="0" borderId="0" xfId="0" applyFill="1"/>
    <xf numFmtId="0" fontId="0" fillId="0" borderId="0" xfId="0" applyBorder="1"/>
    <xf numFmtId="165" fontId="4" fillId="0" borderId="0" xfId="0" applyNumberFormat="1" applyFont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Border="1" applyAlignment="1">
      <alignment horizontal="left" wrapText="1"/>
    </xf>
    <xf numFmtId="0" fontId="0" fillId="0" borderId="0" xfId="0" applyFill="1" applyBorder="1"/>
    <xf numFmtId="165" fontId="3" fillId="2" borderId="0" xfId="0" applyNumberFormat="1" applyFont="1" applyFill="1" applyBorder="1" applyProtection="1">
      <protection locked="0"/>
    </xf>
    <xf numFmtId="165" fontId="4" fillId="2" borderId="0" xfId="0" applyNumberFormat="1" applyFont="1" applyFill="1" applyBorder="1" applyAlignment="1" applyProtection="1">
      <alignment horizontal="left"/>
      <protection locked="0"/>
    </xf>
    <xf numFmtId="165" fontId="4" fillId="2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/>
    <xf numFmtId="0" fontId="23" fillId="0" borderId="0" xfId="0" applyFont="1" applyFill="1"/>
    <xf numFmtId="0" fontId="16" fillId="0" borderId="0" xfId="0" applyFont="1" applyFill="1" applyAlignment="1"/>
    <xf numFmtId="0" fontId="19" fillId="0" borderId="0" xfId="2" quotePrefix="1" applyFont="1" applyAlignment="1" applyProtection="1"/>
    <xf numFmtId="14" fontId="11" fillId="0" borderId="0" xfId="0" applyNumberFormat="1" applyFont="1" applyAlignment="1">
      <alignment horizontal="left"/>
    </xf>
    <xf numFmtId="0" fontId="0" fillId="2" borderId="3" xfId="0" applyFill="1" applyBorder="1"/>
    <xf numFmtId="165" fontId="7" fillId="2" borderId="3" xfId="0" applyNumberFormat="1" applyFont="1" applyFill="1" applyBorder="1"/>
    <xf numFmtId="165" fontId="13" fillId="2" borderId="3" xfId="0" applyNumberFormat="1" applyFont="1" applyFill="1" applyBorder="1"/>
    <xf numFmtId="167" fontId="7" fillId="2" borderId="3" xfId="3" applyNumberFormat="1" applyFont="1" applyFill="1" applyBorder="1"/>
    <xf numFmtId="167" fontId="13" fillId="2" borderId="3" xfId="0" applyNumberFormat="1" applyFont="1" applyFill="1" applyBorder="1"/>
    <xf numFmtId="165" fontId="7" fillId="2" borderId="3" xfId="0" applyNumberFormat="1" applyFont="1" applyFill="1" applyBorder="1" applyAlignment="1">
      <alignment wrapText="1"/>
    </xf>
    <xf numFmtId="4" fontId="7" fillId="2" borderId="3" xfId="0" applyNumberFormat="1" applyFont="1" applyFill="1" applyBorder="1"/>
    <xf numFmtId="165" fontId="7" fillId="2" borderId="3" xfId="0" applyNumberFormat="1" applyFont="1" applyFill="1" applyBorder="1" applyProtection="1">
      <protection locked="0"/>
    </xf>
    <xf numFmtId="165" fontId="7" fillId="2" borderId="3" xfId="0" applyNumberFormat="1" applyFont="1" applyFill="1" applyBorder="1" applyAlignment="1" applyProtection="1">
      <alignment horizontal="right"/>
      <protection locked="0"/>
    </xf>
    <xf numFmtId="165" fontId="10" fillId="2" borderId="3" xfId="0" applyNumberFormat="1" applyFont="1" applyFill="1" applyBorder="1" applyProtection="1">
      <protection locked="0"/>
    </xf>
    <xf numFmtId="165" fontId="7" fillId="3" borderId="3" xfId="0" applyNumberFormat="1" applyFont="1" applyFill="1" applyBorder="1" applyProtection="1">
      <protection locked="0"/>
    </xf>
    <xf numFmtId="165" fontId="10" fillId="4" borderId="3" xfId="0" applyNumberFormat="1" applyFont="1" applyFill="1" applyBorder="1" applyProtection="1">
      <protection locked="0"/>
    </xf>
    <xf numFmtId="165" fontId="9" fillId="0" borderId="3" xfId="0" applyNumberFormat="1" applyFont="1" applyBorder="1"/>
    <xf numFmtId="165" fontId="7" fillId="0" borderId="3" xfId="0" applyNumberFormat="1" applyFont="1" applyBorder="1" applyAlignment="1">
      <alignment horizontal="right"/>
    </xf>
    <xf numFmtId="165" fontId="7" fillId="0" borderId="3" xfId="0" applyNumberFormat="1" applyFont="1" applyBorder="1"/>
    <xf numFmtId="165" fontId="7" fillId="0" borderId="3" xfId="0" applyNumberFormat="1" applyFont="1" applyFill="1" applyBorder="1"/>
    <xf numFmtId="165" fontId="10" fillId="0" borderId="3" xfId="0" applyNumberFormat="1" applyFont="1" applyBorder="1"/>
    <xf numFmtId="165" fontId="22" fillId="0" borderId="3" xfId="0" applyNumberFormat="1" applyFont="1" applyBorder="1"/>
    <xf numFmtId="165" fontId="22" fillId="0" borderId="2" xfId="0" applyNumberFormat="1" applyFont="1" applyBorder="1"/>
    <xf numFmtId="165" fontId="10" fillId="5" borderId="3" xfId="0" applyNumberFormat="1" applyFont="1" applyFill="1" applyBorder="1"/>
    <xf numFmtId="165" fontId="10" fillId="3" borderId="3" xfId="0" applyNumberFormat="1" applyFont="1" applyFill="1" applyBorder="1" applyAlignment="1">
      <alignment horizontal="center"/>
    </xf>
    <xf numFmtId="165" fontId="0" fillId="0" borderId="0" xfId="0" applyNumberFormat="1" applyBorder="1"/>
    <xf numFmtId="0" fontId="7" fillId="0" borderId="3" xfId="0" applyFont="1" applyBorder="1"/>
    <xf numFmtId="165" fontId="7" fillId="3" borderId="3" xfId="0" applyNumberFormat="1" applyFont="1" applyFill="1" applyBorder="1"/>
    <xf numFmtId="165" fontId="10" fillId="3" borderId="3" xfId="0" applyNumberFormat="1" applyFont="1" applyFill="1" applyBorder="1" applyAlignment="1">
      <alignment horizontal="right"/>
    </xf>
    <xf numFmtId="169" fontId="10" fillId="3" borderId="3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/>
    <xf numFmtId="165" fontId="13" fillId="0" borderId="3" xfId="0" applyNumberFormat="1" applyFont="1" applyFill="1" applyBorder="1"/>
    <xf numFmtId="165" fontId="10" fillId="3" borderId="4" xfId="0" applyNumberFormat="1" applyFont="1" applyFill="1" applyBorder="1" applyAlignment="1">
      <alignment horizontal="center"/>
    </xf>
    <xf numFmtId="0" fontId="0" fillId="0" borderId="3" xfId="0" applyBorder="1"/>
    <xf numFmtId="165" fontId="3" fillId="2" borderId="3" xfId="0" applyNumberFormat="1" applyFont="1" applyFill="1" applyBorder="1" applyProtection="1">
      <protection locked="0"/>
    </xf>
    <xf numFmtId="165" fontId="10" fillId="3" borderId="5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 applyProtection="1">
      <alignment horizontal="right"/>
      <protection locked="0"/>
    </xf>
    <xf numFmtId="165" fontId="3" fillId="5" borderId="3" xfId="0" applyNumberFormat="1" applyFont="1" applyFill="1" applyBorder="1" applyProtection="1">
      <protection locked="0"/>
    </xf>
    <xf numFmtId="0" fontId="3" fillId="0" borderId="3" xfId="0" applyFont="1" applyBorder="1"/>
    <xf numFmtId="0" fontId="6" fillId="0" borderId="0" xfId="0" applyFont="1" applyFill="1"/>
    <xf numFmtId="0" fontId="3" fillId="0" borderId="0" xfId="0" applyFont="1" applyFill="1"/>
    <xf numFmtId="165" fontId="7" fillId="2" borderId="3" xfId="0" applyNumberFormat="1" applyFont="1" applyFill="1" applyBorder="1" applyProtection="1">
      <protection locked="0"/>
    </xf>
    <xf numFmtId="165" fontId="10" fillId="2" borderId="3" xfId="0" applyNumberFormat="1" applyFont="1" applyFill="1" applyBorder="1" applyProtection="1">
      <protection locked="0"/>
    </xf>
    <xf numFmtId="165" fontId="10" fillId="4" borderId="3" xfId="0" applyNumberFormat="1" applyFont="1" applyFill="1" applyBorder="1" applyProtection="1">
      <protection locked="0"/>
    </xf>
    <xf numFmtId="165" fontId="22" fillId="0" borderId="3" xfId="0" applyNumberFormat="1" applyFont="1" applyBorder="1"/>
    <xf numFmtId="165" fontId="10" fillId="5" borderId="3" xfId="0" applyNumberFormat="1" applyFont="1" applyFill="1" applyBorder="1"/>
    <xf numFmtId="165" fontId="10" fillId="4" borderId="3" xfId="0" applyNumberFormat="1" applyFont="1" applyFill="1" applyBorder="1" applyProtection="1">
      <protection locked="0"/>
    </xf>
    <xf numFmtId="165" fontId="10" fillId="5" borderId="3" xfId="0" applyNumberFormat="1" applyFont="1" applyFill="1" applyBorder="1"/>
    <xf numFmtId="165" fontId="10" fillId="4" borderId="3" xfId="0" applyNumberFormat="1" applyFont="1" applyFill="1" applyBorder="1" applyProtection="1">
      <protection locked="0"/>
    </xf>
    <xf numFmtId="165" fontId="10" fillId="5" borderId="3" xfId="0" applyNumberFormat="1" applyFont="1" applyFill="1" applyBorder="1"/>
    <xf numFmtId="165" fontId="10" fillId="5" borderId="3" xfId="0" applyNumberFormat="1" applyFont="1" applyFill="1" applyBorder="1"/>
    <xf numFmtId="165" fontId="7" fillId="2" borderId="3" xfId="0" applyNumberFormat="1" applyFont="1" applyFill="1" applyBorder="1"/>
    <xf numFmtId="166" fontId="7" fillId="2" borderId="3" xfId="0" applyNumberFormat="1" applyFont="1" applyFill="1" applyBorder="1" applyProtection="1">
      <protection locked="0"/>
    </xf>
    <xf numFmtId="165" fontId="7" fillId="2" borderId="3" xfId="0" applyNumberFormat="1" applyFont="1" applyFill="1" applyBorder="1"/>
    <xf numFmtId="165" fontId="10" fillId="4" borderId="3" xfId="0" applyNumberFormat="1" applyFont="1" applyFill="1" applyBorder="1" applyProtection="1">
      <protection locked="0"/>
    </xf>
    <xf numFmtId="0" fontId="8" fillId="0" borderId="3" xfId="0" applyFont="1" applyBorder="1"/>
    <xf numFmtId="165" fontId="7" fillId="0" borderId="3" xfId="0" applyNumberFormat="1" applyFont="1" applyBorder="1" applyAlignment="1">
      <alignment wrapText="1"/>
    </xf>
    <xf numFmtId="165" fontId="7" fillId="0" borderId="4" xfId="0" applyNumberFormat="1" applyFont="1" applyFill="1" applyBorder="1"/>
    <xf numFmtId="165" fontId="7" fillId="0" borderId="3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165" fontId="10" fillId="0" borderId="3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/>
    <xf numFmtId="165" fontId="7" fillId="0" borderId="0" xfId="0" applyNumberFormat="1" applyFont="1" applyFill="1"/>
    <xf numFmtId="165" fontId="7" fillId="0" borderId="3" xfId="8" applyNumberFormat="1" applyFont="1" applyBorder="1"/>
    <xf numFmtId="165" fontId="7" fillId="0" borderId="3" xfId="8" applyNumberFormat="1" applyFont="1" applyFill="1" applyBorder="1"/>
    <xf numFmtId="168" fontId="7" fillId="0" borderId="3" xfId="7" applyNumberFormat="1" applyFont="1" applyFill="1" applyBorder="1" applyAlignment="1">
      <alignment horizontal="right" wrapText="1"/>
    </xf>
    <xf numFmtId="49" fontId="7" fillId="0" borderId="3" xfId="7" applyNumberFormat="1" applyFont="1" applyBorder="1" applyAlignment="1">
      <alignment wrapText="1"/>
    </xf>
    <xf numFmtId="165" fontId="10" fillId="4" borderId="3" xfId="8" applyNumberFormat="1" applyFont="1" applyFill="1" applyBorder="1" applyProtection="1">
      <protection locked="0"/>
    </xf>
    <xf numFmtId="165" fontId="7" fillId="0" borderId="3" xfId="8" applyNumberFormat="1" applyFont="1" applyFill="1" applyBorder="1" applyAlignment="1">
      <alignment horizontal="right"/>
    </xf>
    <xf numFmtId="165" fontId="7" fillId="0" borderId="3" xfId="8" quotePrefix="1" applyNumberFormat="1" applyFont="1" applyFill="1" applyBorder="1" applyAlignment="1">
      <alignment horizontal="right"/>
    </xf>
    <xf numFmtId="165" fontId="10" fillId="4" borderId="3" xfId="8" quotePrefix="1" applyNumberFormat="1" applyFont="1" applyFill="1" applyBorder="1" applyAlignment="1" applyProtection="1">
      <alignment horizontal="right"/>
      <protection locked="0"/>
    </xf>
    <xf numFmtId="165" fontId="10" fillId="4" borderId="3" xfId="8" quotePrefix="1" applyNumberFormat="1" applyFont="1" applyFill="1" applyBorder="1" applyAlignment="1" applyProtection="1">
      <alignment horizontal="right"/>
      <protection locked="0"/>
    </xf>
    <xf numFmtId="165" fontId="10" fillId="0" borderId="3" xfId="0" quotePrefix="1" applyNumberFormat="1" applyFont="1" applyFill="1" applyBorder="1" applyAlignment="1" applyProtection="1">
      <alignment horizontal="right"/>
      <protection locked="0"/>
    </xf>
    <xf numFmtId="168" fontId="7" fillId="0" borderId="3" xfId="7" quotePrefix="1" applyNumberFormat="1" applyFont="1" applyFill="1" applyBorder="1" applyAlignment="1">
      <alignment horizontal="right" wrapText="1"/>
    </xf>
    <xf numFmtId="165" fontId="10" fillId="4" borderId="3" xfId="0" applyNumberFormat="1" applyFont="1" applyFill="1" applyBorder="1" applyProtection="1">
      <protection locked="0"/>
    </xf>
    <xf numFmtId="166" fontId="7" fillId="0" borderId="3" xfId="1" applyNumberFormat="1" applyFont="1" applyFill="1" applyBorder="1" applyAlignment="1">
      <alignment horizontal="right" wrapText="1"/>
    </xf>
    <xf numFmtId="165" fontId="7" fillId="0" borderId="3" xfId="0" quotePrefix="1" applyNumberFormat="1" applyFont="1" applyBorder="1" applyAlignment="1">
      <alignment horizontal="right"/>
    </xf>
    <xf numFmtId="0" fontId="16" fillId="6" borderId="0" xfId="0" applyFont="1" applyFill="1" applyAlignment="1">
      <alignment horizontal="center"/>
    </xf>
    <xf numFmtId="0" fontId="23" fillId="7" borderId="0" xfId="0" applyFont="1" applyFill="1" applyAlignment="1">
      <alignment horizontal="center" vertical="center"/>
    </xf>
    <xf numFmtId="1" fontId="20" fillId="3" borderId="6" xfId="0" applyNumberFormat="1" applyFont="1" applyFill="1" applyBorder="1" applyAlignment="1">
      <alignment horizontal="center"/>
    </xf>
    <xf numFmtId="1" fontId="20" fillId="3" borderId="7" xfId="0" applyNumberFormat="1" applyFont="1" applyFill="1" applyBorder="1" applyAlignment="1">
      <alignment horizontal="center"/>
    </xf>
    <xf numFmtId="1" fontId="20" fillId="3" borderId="8" xfId="0" applyNumberFormat="1" applyFont="1" applyFill="1" applyBorder="1" applyAlignment="1">
      <alignment horizontal="center"/>
    </xf>
    <xf numFmtId="1" fontId="20" fillId="3" borderId="3" xfId="0" applyNumberFormat="1" applyFont="1" applyFill="1" applyBorder="1" applyAlignment="1">
      <alignment horizontal="center"/>
    </xf>
    <xf numFmtId="1" fontId="20" fillId="3" borderId="6" xfId="0" applyNumberFormat="1" applyFont="1" applyFill="1" applyBorder="1" applyAlignment="1" applyProtection="1">
      <alignment horizontal="center"/>
      <protection locked="0"/>
    </xf>
    <xf numFmtId="1" fontId="20" fillId="3" borderId="7" xfId="0" applyNumberFormat="1" applyFont="1" applyFill="1" applyBorder="1" applyAlignment="1" applyProtection="1">
      <alignment horizontal="center"/>
      <protection locked="0"/>
    </xf>
    <xf numFmtId="1" fontId="20" fillId="3" borderId="8" xfId="0" applyNumberFormat="1" applyFont="1" applyFill="1" applyBorder="1" applyAlignment="1" applyProtection="1">
      <alignment horizontal="center"/>
      <protection locked="0"/>
    </xf>
    <xf numFmtId="1" fontId="20" fillId="3" borderId="3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left"/>
    </xf>
  </cellXfs>
  <cellStyles count="9">
    <cellStyle name="Hyperlink" xfId="2" builtinId="8"/>
    <cellStyle name="Komma" xfId="1" builtinId="3"/>
    <cellStyle name="Prozent" xfId="3" builtinId="5"/>
    <cellStyle name="Prozent 2" xfId="4"/>
    <cellStyle name="Prozent 2 2" xfId="5"/>
    <cellStyle name="Prozent 3" xfId="6"/>
    <cellStyle name="Standard" xfId="0" builtinId="0"/>
    <cellStyle name="Standard 2" xfId="7"/>
    <cellStyle name="Standard 3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7A9AE2"/>
      <rgbColor rgb="00F87C5A"/>
      <rgbColor rgb="007F5393"/>
      <rgbColor rgb="008B3B35"/>
      <rgbColor rgb="007A9AE2"/>
      <rgbColor rgb="0023BF8B"/>
      <rgbColor rgb="007A9AE2"/>
      <rgbColor rgb="00F87C5A"/>
      <rgbColor rgb="00C0362C"/>
      <rgbColor rgb="008B3B35"/>
      <rgbColor rgb="00736E03"/>
      <rgbColor rgb="0023BF8B"/>
      <rgbColor rgb="00DB638E"/>
      <rgbColor rgb="00DB638E"/>
      <rgbColor rgb="007A9AE2"/>
      <rgbColor rgb="00A1AB43"/>
      <rgbColor rgb="008B3B35"/>
      <rgbColor rgb="00F87C5A"/>
      <rgbColor rgb="0023BF8B"/>
      <rgbColor rgb="007F5393"/>
      <rgbColor rgb="00736E03"/>
      <rgbColor rgb="00DB638E"/>
      <rgbColor rgb="007A9AE2"/>
      <rgbColor rgb="00A1AB43"/>
      <rgbColor rgb="008B3B35"/>
      <rgbColor rgb="00F87C5A"/>
      <rgbColor rgb="0023BF8B"/>
      <rgbColor rgb="007F5393"/>
      <rgbColor rgb="00736E03"/>
      <rgbColor rgb="00DB638E"/>
      <rgbColor rgb="007F5393"/>
      <rgbColor rgb="00E3AE99"/>
      <rgbColor rgb="00B3C0DA"/>
      <rgbColor rgb="00EAD586"/>
      <rgbColor rgb="00B3C6A2"/>
      <rgbColor rgb="00000000"/>
      <rgbColor rgb="00FD5E17"/>
      <rgbColor rgb="00C0C0C0"/>
      <rgbColor rgb="007F5393"/>
      <rgbColor rgb="0023BF8B"/>
      <rgbColor rgb="008B3B35"/>
      <rgbColor rgb="00A1AB43"/>
      <rgbColor rgb="00A1AB43"/>
      <rgbColor rgb="00A1AB43"/>
      <rgbColor rgb="00736E03"/>
      <rgbColor rgb="00DB638E"/>
      <rgbColor rgb="000A4473"/>
      <rgbColor rgb="00F87C5A"/>
      <rgbColor rgb="00CE9D00"/>
      <rgbColor rgb="00217491"/>
      <rgbColor rgb="00999999"/>
      <rgbColor rgb="00736E03"/>
      <rgbColor rgb="000069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2247900</xdr:colOff>
      <xdr:row>8</xdr:row>
      <xdr:rowOff>0</xdr:rowOff>
    </xdr:to>
    <xdr:pic>
      <xdr:nvPicPr>
        <xdr:cNvPr id="11904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247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2247900</xdr:colOff>
      <xdr:row>2</xdr:row>
      <xdr:rowOff>219075</xdr:rowOff>
    </xdr:to>
    <xdr:pic>
      <xdr:nvPicPr>
        <xdr:cNvPr id="988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7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2238375</xdr:colOff>
      <xdr:row>2</xdr:row>
      <xdr:rowOff>295275</xdr:rowOff>
    </xdr:to>
    <xdr:pic>
      <xdr:nvPicPr>
        <xdr:cNvPr id="268923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2383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2257425</xdr:colOff>
      <xdr:row>2</xdr:row>
      <xdr:rowOff>247650</xdr:rowOff>
    </xdr:to>
    <xdr:pic>
      <xdr:nvPicPr>
        <xdr:cNvPr id="4778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2238375</xdr:colOff>
      <xdr:row>1</xdr:row>
      <xdr:rowOff>904875</xdr:rowOff>
    </xdr:to>
    <xdr:pic>
      <xdr:nvPicPr>
        <xdr:cNvPr id="917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%20investor.relations@siltronic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1:E26"/>
  <sheetViews>
    <sheetView tabSelected="1" zoomScale="75" zoomScaleNormal="75" workbookViewId="0">
      <selection activeCell="A32" sqref="A32"/>
    </sheetView>
  </sheetViews>
  <sheetFormatPr baseColWidth="10" defaultRowHeight="11.25" x14ac:dyDescent="0.2"/>
  <cols>
    <col min="1" max="1" width="39.6640625" customWidth="1"/>
    <col min="2" max="2" width="86.33203125" customWidth="1"/>
    <col min="3" max="3" width="37.5" customWidth="1"/>
    <col min="4" max="5" width="12" style="12" customWidth="1"/>
  </cols>
  <sheetData>
    <row r="11" spans="1:5" s="22" customFormat="1" ht="33.75" x14ac:dyDescent="0.5">
      <c r="A11" s="101" t="s">
        <v>55</v>
      </c>
      <c r="B11" s="101"/>
      <c r="C11" s="101"/>
      <c r="D11" s="23"/>
      <c r="E11" s="23"/>
    </row>
    <row r="13" spans="1:5" ht="20.25" x14ac:dyDescent="0.3">
      <c r="A13" s="100">
        <v>2017</v>
      </c>
      <c r="B13" s="100"/>
      <c r="C13" s="100"/>
      <c r="D13" s="24"/>
      <c r="E13" s="24"/>
    </row>
    <row r="18" spans="1:1" ht="15" x14ac:dyDescent="0.2">
      <c r="A18" s="26" t="s">
        <v>110</v>
      </c>
    </row>
    <row r="20" spans="1:1" ht="24.75" customHeight="1" x14ac:dyDescent="0.25">
      <c r="A20" s="9" t="s">
        <v>34</v>
      </c>
    </row>
    <row r="21" spans="1:1" ht="24.75" customHeight="1" x14ac:dyDescent="0.25">
      <c r="A21" s="9" t="s">
        <v>73</v>
      </c>
    </row>
    <row r="22" spans="1:1" ht="24.75" customHeight="1" x14ac:dyDescent="0.25">
      <c r="A22" s="9" t="s">
        <v>52</v>
      </c>
    </row>
    <row r="23" spans="1:1" ht="10.5" customHeight="1" x14ac:dyDescent="0.25">
      <c r="A23" s="9"/>
    </row>
    <row r="24" spans="1:1" ht="18" x14ac:dyDescent="0.25">
      <c r="A24" s="25" t="s">
        <v>53</v>
      </c>
    </row>
    <row r="26" spans="1:1" ht="18" x14ac:dyDescent="0.25">
      <c r="A26" s="9"/>
    </row>
  </sheetData>
  <customSheetViews>
    <customSheetView guid="{F5202215-7196-48B4-B9FC-E365702EF602}" showRuler="0">
      <selection activeCell="G58" sqref="G58"/>
      <pageMargins left="0.78740157499999996" right="0.78740157499999996" top="0.984251969" bottom="0.87" header="0.4921259845" footer="0.4921259845"/>
      <pageSetup paperSize="9" orientation="portrait" r:id="rId1"/>
      <headerFooter alignWithMargins="0"/>
    </customSheetView>
    <customSheetView guid="{8BD95CFF-1187-4326-8FBA-C4874A94875E}" showRuler="0" topLeftCell="A30">
      <selection activeCell="A56" sqref="A56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mergeCells count="2">
    <mergeCell ref="A13:C13"/>
    <mergeCell ref="A11:C11"/>
  </mergeCells>
  <phoneticPr fontId="0" type="noConversion"/>
  <hyperlinks>
    <hyperlink ref="A24" r:id="rId3"/>
  </hyperlinks>
  <pageMargins left="0.78740157499999996" right="0.78740157499999996" top="0.984251969" bottom="0.87" header="0.4921259845" footer="0.4921259845"/>
  <pageSetup paperSize="9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30"/>
  <sheetViews>
    <sheetView topLeftCell="A4" zoomScaleNormal="100" workbookViewId="0">
      <pane xSplit="1" ySplit="3" topLeftCell="B7" activePane="bottomRight" state="frozen"/>
      <selection activeCell="A4" sqref="A4"/>
      <selection pane="topRight" activeCell="B4" sqref="B4"/>
      <selection pane="bottomLeft" activeCell="A7" sqref="A7"/>
      <selection pane="bottomRight" activeCell="C37" sqref="C37"/>
    </sheetView>
  </sheetViews>
  <sheetFormatPr baseColWidth="10" defaultRowHeight="11.25" x14ac:dyDescent="0.2"/>
  <cols>
    <col min="1" max="1" width="46.6640625" style="13" customWidth="1"/>
    <col min="2" max="5" width="15" style="13" customWidth="1"/>
    <col min="6" max="6" width="14.33203125" style="13" customWidth="1"/>
    <col min="7" max="8" width="14.6640625" style="13" customWidth="1"/>
    <col min="9" max="9" width="12" style="13" customWidth="1"/>
    <col min="10" max="16384" width="12" style="13"/>
  </cols>
  <sheetData>
    <row r="1" spans="1:9" x14ac:dyDescent="0.2">
      <c r="A1" s="2"/>
    </row>
    <row r="2" spans="1:9" ht="58.5" customHeight="1" x14ac:dyDescent="0.2">
      <c r="A2" s="2"/>
    </row>
    <row r="3" spans="1:9" ht="43.5" customHeight="1" x14ac:dyDescent="0.25">
      <c r="A3" s="14" t="s">
        <v>54</v>
      </c>
    </row>
    <row r="4" spans="1:9" ht="19.5" customHeight="1" x14ac:dyDescent="0.2"/>
    <row r="5" spans="1:9" ht="12.75" x14ac:dyDescent="0.2">
      <c r="A5" s="50"/>
      <c r="B5" s="102">
        <v>2016</v>
      </c>
      <c r="C5" s="103"/>
      <c r="D5" s="103"/>
      <c r="E5" s="104"/>
      <c r="F5" s="105">
        <v>2017</v>
      </c>
      <c r="G5" s="105"/>
      <c r="H5" s="105"/>
      <c r="I5" s="105"/>
    </row>
    <row r="6" spans="1:9" ht="12.75" x14ac:dyDescent="0.2">
      <c r="A6" s="51"/>
      <c r="B6" s="47" t="s">
        <v>44</v>
      </c>
      <c r="C6" s="47" t="s">
        <v>43</v>
      </c>
      <c r="D6" s="47" t="s">
        <v>45</v>
      </c>
      <c r="E6" s="47" t="s">
        <v>46</v>
      </c>
      <c r="F6" s="58" t="s">
        <v>44</v>
      </c>
      <c r="G6" s="58" t="s">
        <v>43</v>
      </c>
      <c r="H6" s="55" t="s">
        <v>45</v>
      </c>
      <c r="I6" s="47" t="s">
        <v>46</v>
      </c>
    </row>
    <row r="7" spans="1:9" x14ac:dyDescent="0.2">
      <c r="A7" s="27"/>
      <c r="B7" s="27"/>
      <c r="C7" s="27"/>
      <c r="D7" s="27"/>
      <c r="E7" s="27"/>
      <c r="F7" s="27"/>
      <c r="G7" s="56"/>
      <c r="H7" s="56"/>
      <c r="I7" s="56"/>
    </row>
    <row r="8" spans="1:9" ht="12.75" x14ac:dyDescent="0.2">
      <c r="A8" s="28" t="str">
        <f>'P&amp;L'!A8</f>
        <v>Sales</v>
      </c>
      <c r="B8" s="28">
        <v>220.6</v>
      </c>
      <c r="C8" s="28">
        <v>229.60000000000002</v>
      </c>
      <c r="D8" s="28">
        <v>237</v>
      </c>
      <c r="E8" s="28">
        <v>246.3</v>
      </c>
      <c r="F8" s="28">
        <v>258</v>
      </c>
      <c r="G8" s="28">
        <v>283.10000000000002</v>
      </c>
      <c r="H8" s="28">
        <v>308.10000000000002</v>
      </c>
      <c r="I8" s="28">
        <v>328.1</v>
      </c>
    </row>
    <row r="9" spans="1:9" ht="12.75" x14ac:dyDescent="0.2">
      <c r="A9" s="28" t="str">
        <f>'P&amp;L'!A27</f>
        <v>EBITDA</v>
      </c>
      <c r="B9" s="28">
        <v>23.599999999999987</v>
      </c>
      <c r="C9" s="28">
        <v>35.1</v>
      </c>
      <c r="D9" s="28">
        <v>36.9</v>
      </c>
      <c r="E9" s="28">
        <v>50.500000000000021</v>
      </c>
      <c r="F9" s="28">
        <v>53</v>
      </c>
      <c r="G9" s="28">
        <v>72.7</v>
      </c>
      <c r="H9" s="28">
        <v>106.5</v>
      </c>
      <c r="I9" s="28">
        <v>120.9</v>
      </c>
    </row>
    <row r="10" spans="1:9" ht="12.75" x14ac:dyDescent="0.2">
      <c r="A10" s="28" t="s">
        <v>56</v>
      </c>
      <c r="B10" s="31">
        <v>0.10698096101541246</v>
      </c>
      <c r="C10" s="31">
        <v>0.153</v>
      </c>
      <c r="D10" s="31">
        <v>0.15569620253164557</v>
      </c>
      <c r="E10" s="30">
        <v>0.20503451075923679</v>
      </c>
      <c r="F10" s="31">
        <v>0.20499999999999999</v>
      </c>
      <c r="G10" s="31">
        <v>0.25700000000000001</v>
      </c>
      <c r="H10" s="31">
        <v>0.34599999999999997</v>
      </c>
      <c r="I10" s="31">
        <v>0.36799999999999999</v>
      </c>
    </row>
    <row r="11" spans="1:9" ht="12.75" x14ac:dyDescent="0.2">
      <c r="A11" s="28" t="str">
        <f>'P&amp;L'!A16</f>
        <v>EBIT</v>
      </c>
      <c r="B11" s="28">
        <v>-5.6000000000000121</v>
      </c>
      <c r="C11" s="28">
        <v>6</v>
      </c>
      <c r="D11" s="28">
        <v>6.7000000000000135</v>
      </c>
      <c r="E11" s="28">
        <v>20.000000000000021</v>
      </c>
      <c r="F11" s="28">
        <v>23.4</v>
      </c>
      <c r="G11" s="28">
        <v>43.4</v>
      </c>
      <c r="H11" s="28">
        <v>77.8</v>
      </c>
      <c r="I11" s="28">
        <v>91.1</v>
      </c>
    </row>
    <row r="12" spans="1:9" ht="12.75" x14ac:dyDescent="0.2">
      <c r="A12" s="28" t="s">
        <v>57</v>
      </c>
      <c r="B12" s="30">
        <v>-2.5385312783318278E-2</v>
      </c>
      <c r="C12" s="30">
        <v>2.5999999999999999E-2</v>
      </c>
      <c r="D12" s="30">
        <v>2.8270042194092883E-2</v>
      </c>
      <c r="E12" s="30">
        <v>8.1201786439301746E-2</v>
      </c>
      <c r="F12" s="30">
        <v>9.0999999999999998E-2</v>
      </c>
      <c r="G12" s="30">
        <v>0.153</v>
      </c>
      <c r="H12" s="30">
        <v>0.252</v>
      </c>
      <c r="I12" s="30">
        <v>0.27800000000000002</v>
      </c>
    </row>
    <row r="13" spans="1:9" ht="12.75" x14ac:dyDescent="0.2">
      <c r="A13" s="28" t="s">
        <v>32</v>
      </c>
      <c r="B13" s="28">
        <v>-3.8</v>
      </c>
      <c r="C13" s="28">
        <v>-2.4</v>
      </c>
      <c r="D13" s="28">
        <v>-2.5</v>
      </c>
      <c r="E13" s="28">
        <v>-2.39</v>
      </c>
      <c r="F13" s="28">
        <v>-2.4</v>
      </c>
      <c r="G13" s="28">
        <v>-2.2000000000000002</v>
      </c>
      <c r="H13" s="28">
        <v>-2</v>
      </c>
      <c r="I13" s="28">
        <v>-2</v>
      </c>
    </row>
    <row r="14" spans="1:9" ht="12.75" x14ac:dyDescent="0.2">
      <c r="A14" s="28" t="str">
        <f>'P&amp;L'!A19</f>
        <v>Result before income taxes</v>
      </c>
      <c r="B14" s="29">
        <v>-9.4000000000000128</v>
      </c>
      <c r="C14" s="29">
        <v>3.6000000000000107</v>
      </c>
      <c r="D14" s="29">
        <v>4.2000000000000135</v>
      </c>
      <c r="E14" s="29">
        <v>17.610000000000021</v>
      </c>
      <c r="F14" s="54">
        <v>21</v>
      </c>
      <c r="G14" s="54">
        <v>41.2</v>
      </c>
      <c r="H14" s="54">
        <v>75.8</v>
      </c>
      <c r="I14" s="54">
        <v>89.1</v>
      </c>
    </row>
    <row r="15" spans="1:9" ht="12.75" x14ac:dyDescent="0.2">
      <c r="A15" s="32" t="s">
        <v>74</v>
      </c>
      <c r="B15" s="28">
        <v>-11.500000000000012</v>
      </c>
      <c r="C15" s="28">
        <v>0.9</v>
      </c>
      <c r="D15" s="28">
        <v>3.9000000000000137</v>
      </c>
      <c r="E15" s="28">
        <v>15.46000000000002</v>
      </c>
      <c r="F15" s="28">
        <v>17</v>
      </c>
      <c r="G15" s="28">
        <v>35.200000000000003</v>
      </c>
      <c r="H15" s="28">
        <v>66</v>
      </c>
      <c r="I15" s="28">
        <v>73.900000000000006</v>
      </c>
    </row>
    <row r="16" spans="1:9" ht="13.5" customHeight="1" x14ac:dyDescent="0.2">
      <c r="A16" s="42" t="s">
        <v>109</v>
      </c>
      <c r="B16" s="33">
        <v>-0.34333333333333338</v>
      </c>
      <c r="C16" s="53">
        <v>7.000000000000034E-2</v>
      </c>
      <c r="D16" s="53">
        <v>0.16</v>
      </c>
      <c r="E16" s="53">
        <v>0.51</v>
      </c>
      <c r="F16" s="53">
        <v>0.56000000000000005</v>
      </c>
      <c r="G16" s="53">
        <v>1.1299999999999999</v>
      </c>
      <c r="H16" s="53">
        <v>2.12</v>
      </c>
      <c r="I16" s="53">
        <v>2.37</v>
      </c>
    </row>
    <row r="17" spans="1:10" s="18" customFormat="1" ht="13.5" customHeight="1" x14ac:dyDescent="0.2">
      <c r="A17" s="28"/>
      <c r="B17" s="33"/>
      <c r="C17" s="33"/>
      <c r="D17" s="33"/>
      <c r="E17" s="33"/>
      <c r="F17" s="33"/>
      <c r="G17" s="33"/>
      <c r="H17" s="33"/>
      <c r="I17" s="33"/>
    </row>
    <row r="18" spans="1:10" ht="12.75" x14ac:dyDescent="0.2">
      <c r="A18" s="28" t="s">
        <v>58</v>
      </c>
      <c r="B18" s="28">
        <v>-20.399999999999999</v>
      </c>
      <c r="C18" s="28">
        <v>-22.4</v>
      </c>
      <c r="D18" s="28">
        <v>-22.1</v>
      </c>
      <c r="E18" s="28">
        <v>-23.9</v>
      </c>
      <c r="F18" s="28">
        <v>-19.3</v>
      </c>
      <c r="G18" s="28">
        <v>-25.5</v>
      </c>
      <c r="H18" s="28">
        <v>-16.899999999999999</v>
      </c>
      <c r="I18" s="76">
        <v>-61.4</v>
      </c>
    </row>
    <row r="19" spans="1:10" ht="14.25" x14ac:dyDescent="0.2">
      <c r="A19" s="32" t="s">
        <v>70</v>
      </c>
      <c r="B19" s="28">
        <v>-6.7000000000000028</v>
      </c>
      <c r="C19" s="28">
        <v>0.1</v>
      </c>
      <c r="D19" s="28">
        <v>15.7</v>
      </c>
      <c r="E19" s="28">
        <v>10</v>
      </c>
      <c r="F19" s="28">
        <v>31.3</v>
      </c>
      <c r="G19" s="28">
        <v>41.8</v>
      </c>
      <c r="H19" s="28">
        <v>58.2</v>
      </c>
      <c r="I19" s="76">
        <v>38.200000000000003</v>
      </c>
      <c r="J19" s="48"/>
    </row>
    <row r="20" spans="1:10" x14ac:dyDescent="0.2">
      <c r="A20" s="27"/>
      <c r="B20" s="27"/>
      <c r="C20" s="27"/>
      <c r="D20" s="27"/>
      <c r="E20" s="27"/>
      <c r="F20" s="27"/>
      <c r="G20" s="27"/>
      <c r="H20" s="27"/>
      <c r="I20" s="27"/>
    </row>
    <row r="21" spans="1:10" ht="12.75" x14ac:dyDescent="0.2">
      <c r="A21" s="28" t="str">
        <f>+'Balance Sheet'!A32</f>
        <v xml:space="preserve">Equity </v>
      </c>
      <c r="B21" s="28">
        <v>418.21999999999991</v>
      </c>
      <c r="C21" s="28">
        <v>323.60000000000002</v>
      </c>
      <c r="D21" s="28">
        <v>296.99999999999989</v>
      </c>
      <c r="E21" s="28">
        <v>425.2999999999999</v>
      </c>
      <c r="F21" s="28">
        <v>475.1</v>
      </c>
      <c r="G21" s="28">
        <v>522.1</v>
      </c>
      <c r="H21" s="28">
        <v>588.29999999999995</v>
      </c>
      <c r="I21" s="28">
        <v>637.9</v>
      </c>
    </row>
    <row r="22" spans="1:10" ht="12.75" x14ac:dyDescent="0.2">
      <c r="A22" s="28" t="str">
        <f>+'Balance Sheet'!A38</f>
        <v>Financial liabilities</v>
      </c>
      <c r="B22" s="28">
        <v>39.200000000000003</v>
      </c>
      <c r="C22" s="28">
        <v>40.4</v>
      </c>
      <c r="D22" s="28">
        <v>40</v>
      </c>
      <c r="E22" s="28">
        <v>40.4</v>
      </c>
      <c r="F22" s="28">
        <v>41.6</v>
      </c>
      <c r="G22" s="28">
        <v>39.799999999999997</v>
      </c>
      <c r="H22" s="28">
        <v>39.4</v>
      </c>
      <c r="I22" s="82" t="s">
        <v>65</v>
      </c>
    </row>
    <row r="23" spans="1:10" ht="12.75" x14ac:dyDescent="0.2">
      <c r="A23" s="28" t="str">
        <f>+'Balance Sheet'!A34</f>
        <v>Provisions for pensions</v>
      </c>
      <c r="B23" s="28">
        <v>379</v>
      </c>
      <c r="C23" s="28">
        <v>472.7</v>
      </c>
      <c r="D23" s="28">
        <v>495.6</v>
      </c>
      <c r="E23" s="28">
        <v>395.1</v>
      </c>
      <c r="F23" s="28">
        <v>371.4</v>
      </c>
      <c r="G23" s="28">
        <v>345.1</v>
      </c>
      <c r="H23" s="28">
        <v>340.5</v>
      </c>
      <c r="I23" s="28">
        <v>367.2</v>
      </c>
    </row>
    <row r="24" spans="1:10" ht="14.25" x14ac:dyDescent="0.2">
      <c r="A24" s="28" t="s">
        <v>72</v>
      </c>
      <c r="B24" s="28">
        <v>149.19999999999999</v>
      </c>
      <c r="C24" s="28">
        <v>150.9</v>
      </c>
      <c r="D24" s="28">
        <v>165</v>
      </c>
      <c r="E24" s="28">
        <v>175</v>
      </c>
      <c r="F24" s="28">
        <v>209.1</v>
      </c>
      <c r="G24" s="28">
        <v>241.2</v>
      </c>
      <c r="H24" s="28">
        <v>294.8</v>
      </c>
      <c r="I24" s="28">
        <v>342.1</v>
      </c>
    </row>
    <row r="25" spans="1:10" ht="12.75" x14ac:dyDescent="0.2">
      <c r="A25" s="28" t="str">
        <f>+'Balance Sheet'!A24</f>
        <v>Total assets</v>
      </c>
      <c r="B25" s="28">
        <v>1030.7</v>
      </c>
      <c r="C25" s="28">
        <v>1037</v>
      </c>
      <c r="D25" s="28">
        <v>1031.5</v>
      </c>
      <c r="E25" s="28">
        <v>1056.8</v>
      </c>
      <c r="F25" s="28">
        <v>1097.2</v>
      </c>
      <c r="G25" s="28">
        <v>1112.5</v>
      </c>
      <c r="H25" s="28">
        <v>1184.7</v>
      </c>
      <c r="I25" s="28">
        <v>1252.4000000000001</v>
      </c>
    </row>
    <row r="26" spans="1:10" x14ac:dyDescent="0.2">
      <c r="I26" s="18"/>
    </row>
    <row r="28" spans="1:10" ht="11.25" customHeight="1" x14ac:dyDescent="0.2">
      <c r="A28" s="15" t="s">
        <v>79</v>
      </c>
      <c r="B28" s="16"/>
      <c r="C28" s="16"/>
      <c r="D28" s="16"/>
      <c r="E28" s="16"/>
      <c r="F28" s="17"/>
    </row>
    <row r="29" spans="1:10" ht="13.5" customHeight="1" x14ac:dyDescent="0.2">
      <c r="A29" s="16" t="s">
        <v>80</v>
      </c>
      <c r="F29" s="18"/>
    </row>
    <row r="30" spans="1:10" x14ac:dyDescent="0.2">
      <c r="F30" s="18"/>
    </row>
  </sheetData>
  <customSheetViews>
    <customSheetView guid="{F5202215-7196-48B4-B9FC-E365702EF602}" hiddenRows="1" hiddenColumns="1" showRuler="0">
      <selection activeCell="Y9" sqref="Y9"/>
      <pageMargins left="0.78740157499999996" right="0.78740157499999996" top="0.23" bottom="0.984251969" header="0.57999999999999996" footer="0.4921259845"/>
      <pageSetup paperSize="9" orientation="landscape" r:id="rId1"/>
      <headerFooter alignWithMargins="0"/>
    </customSheetView>
    <customSheetView guid="{8BD95CFF-1187-4326-8FBA-C4874A94875E}" showRuler="0">
      <selection activeCell="A56" sqref="A56"/>
      <pageMargins left="0.78740157499999996" right="0.78740157499999996" top="0.23" bottom="0.984251969" header="0.57999999999999996" footer="0.4921259845"/>
      <pageSetup paperSize="9" orientation="landscape" r:id="rId2"/>
      <headerFooter alignWithMargins="0"/>
    </customSheetView>
  </customSheetViews>
  <mergeCells count="2">
    <mergeCell ref="B5:E5"/>
    <mergeCell ref="F5:I5"/>
  </mergeCells>
  <phoneticPr fontId="0" type="noConversion"/>
  <pageMargins left="0.78740157499999996" right="0.78740157499999996" top="0.23" bottom="0.984251969" header="0.57999999999999996" footer="0.4921259845"/>
  <pageSetup paperSize="9" fitToHeight="0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7"/>
  <sheetViews>
    <sheetView zoomScaleNormal="100" zoomScaleSheetLayoutView="100" workbookViewId="0">
      <selection activeCell="J29" sqref="J29"/>
    </sheetView>
  </sheetViews>
  <sheetFormatPr baseColWidth="10" defaultRowHeight="11.25" x14ac:dyDescent="0.2"/>
  <cols>
    <col min="1" max="1" width="65.6640625" style="19" bestFit="1" customWidth="1"/>
    <col min="2" max="2" width="11.6640625" style="19" bestFit="1" customWidth="1"/>
    <col min="3" max="5" width="11.6640625" style="19" customWidth="1"/>
    <col min="6" max="6" width="11.6640625" style="19" bestFit="1" customWidth="1"/>
    <col min="7" max="16384" width="12" style="19"/>
  </cols>
  <sheetData>
    <row r="2" spans="1:9" ht="53.25" customHeight="1" x14ac:dyDescent="0.2"/>
    <row r="3" spans="1:9" ht="53.1" customHeight="1" x14ac:dyDescent="0.25">
      <c r="A3" s="20" t="s">
        <v>90</v>
      </c>
      <c r="B3" s="21"/>
      <c r="C3" s="21"/>
      <c r="D3" s="21"/>
      <c r="E3" s="21"/>
      <c r="F3" s="21"/>
    </row>
    <row r="4" spans="1:9" ht="15.75" x14ac:dyDescent="0.25">
      <c r="A4" s="21"/>
      <c r="B4" s="21"/>
      <c r="C4" s="21"/>
      <c r="D4" s="21"/>
      <c r="E4" s="21"/>
      <c r="F4" s="21"/>
    </row>
    <row r="5" spans="1:9" ht="12.75" x14ac:dyDescent="0.2">
      <c r="A5" s="37"/>
      <c r="B5" s="106">
        <v>2016</v>
      </c>
      <c r="C5" s="107"/>
      <c r="D5" s="107"/>
      <c r="E5" s="108"/>
      <c r="F5" s="109">
        <v>2017</v>
      </c>
      <c r="G5" s="109"/>
      <c r="H5" s="109"/>
      <c r="I5" s="109"/>
    </row>
    <row r="6" spans="1:9" ht="12.75" x14ac:dyDescent="0.2">
      <c r="A6" s="37"/>
      <c r="B6" s="47" t="s">
        <v>44</v>
      </c>
      <c r="C6" s="47" t="s">
        <v>43</v>
      </c>
      <c r="D6" s="47" t="s">
        <v>45</v>
      </c>
      <c r="E6" s="47" t="s">
        <v>46</v>
      </c>
      <c r="F6" s="47" t="s">
        <v>44</v>
      </c>
      <c r="G6" s="47" t="s">
        <v>43</v>
      </c>
      <c r="H6" s="47" t="s">
        <v>45</v>
      </c>
      <c r="I6" s="47" t="s">
        <v>46</v>
      </c>
    </row>
    <row r="7" spans="1:9" ht="12.75" x14ac:dyDescent="0.2">
      <c r="A7" s="34"/>
      <c r="B7" s="35"/>
      <c r="C7" s="35"/>
      <c r="D7" s="35"/>
      <c r="E7" s="59"/>
      <c r="F7" s="35"/>
      <c r="G7" s="57"/>
      <c r="H7" s="57"/>
      <c r="I7" s="60"/>
    </row>
    <row r="8" spans="1:9" ht="12.75" x14ac:dyDescent="0.2">
      <c r="A8" s="34" t="s">
        <v>14</v>
      </c>
      <c r="B8" s="34">
        <v>220.6</v>
      </c>
      <c r="C8" s="34">
        <v>229.60000000000002</v>
      </c>
      <c r="D8" s="34">
        <v>237</v>
      </c>
      <c r="E8" s="34">
        <v>246.3</v>
      </c>
      <c r="F8" s="64">
        <v>258</v>
      </c>
      <c r="G8" s="64">
        <v>283.10000000000002</v>
      </c>
      <c r="H8" s="64">
        <v>308.10000000000002</v>
      </c>
      <c r="I8" s="34">
        <v>328.1</v>
      </c>
    </row>
    <row r="9" spans="1:9" ht="12.75" x14ac:dyDescent="0.2">
      <c r="A9" s="34" t="s">
        <v>77</v>
      </c>
      <c r="B9" s="34">
        <v>-186.9</v>
      </c>
      <c r="C9" s="34">
        <v>-190.3</v>
      </c>
      <c r="D9" s="34">
        <v>-191.7</v>
      </c>
      <c r="E9" s="34">
        <v>-192.6</v>
      </c>
      <c r="F9" s="64">
        <v>-198.6</v>
      </c>
      <c r="G9" s="64">
        <v>-204.5</v>
      </c>
      <c r="H9" s="64">
        <v>-197.8</v>
      </c>
      <c r="I9" s="34">
        <v>-206.1</v>
      </c>
    </row>
    <row r="10" spans="1:9" ht="12.75" x14ac:dyDescent="0.2">
      <c r="A10" s="38" t="s">
        <v>78</v>
      </c>
      <c r="B10" s="38">
        <v>33.699999999999989</v>
      </c>
      <c r="C10" s="38">
        <v>39.300000000000011</v>
      </c>
      <c r="D10" s="38">
        <v>45.300000000000011</v>
      </c>
      <c r="E10" s="38">
        <v>53.700000000000017</v>
      </c>
      <c r="F10" s="66">
        <v>59.4</v>
      </c>
      <c r="G10" s="66">
        <v>78.599999999999994</v>
      </c>
      <c r="H10" s="66">
        <v>110.3</v>
      </c>
      <c r="I10" s="38">
        <v>122</v>
      </c>
    </row>
    <row r="11" spans="1:9" ht="12.75" x14ac:dyDescent="0.2">
      <c r="A11" s="34" t="s">
        <v>15</v>
      </c>
      <c r="B11" s="34">
        <v>-8</v>
      </c>
      <c r="C11" s="34">
        <v>-8.6</v>
      </c>
      <c r="D11" s="34">
        <v>-8.3000000000000007</v>
      </c>
      <c r="E11" s="34">
        <v>-8.4</v>
      </c>
      <c r="F11" s="64">
        <v>-8.3000000000000007</v>
      </c>
      <c r="G11" s="64">
        <v>-9.6999999999999993</v>
      </c>
      <c r="H11" s="64">
        <v>-9.3000000000000007</v>
      </c>
      <c r="I11" s="75">
        <v>-9.8000000000000007</v>
      </c>
    </row>
    <row r="12" spans="1:9" ht="12.75" x14ac:dyDescent="0.2">
      <c r="A12" s="34" t="s">
        <v>16</v>
      </c>
      <c r="B12" s="34">
        <v>-16.2</v>
      </c>
      <c r="C12" s="34">
        <v>-16.399999999999999</v>
      </c>
      <c r="D12" s="34">
        <v>-17.3</v>
      </c>
      <c r="E12" s="34">
        <v>-16.399999999999999</v>
      </c>
      <c r="F12" s="64">
        <v>-16.899999999999999</v>
      </c>
      <c r="G12" s="64">
        <v>-16.7</v>
      </c>
      <c r="H12" s="64">
        <v>-16.899999999999999</v>
      </c>
      <c r="I12" s="34">
        <v>-17.7</v>
      </c>
    </row>
    <row r="13" spans="1:9" ht="12.75" x14ac:dyDescent="0.2">
      <c r="A13" s="34" t="s">
        <v>76</v>
      </c>
      <c r="B13" s="34">
        <v>-5.5</v>
      </c>
      <c r="C13" s="34">
        <v>-5.5</v>
      </c>
      <c r="D13" s="34">
        <v>-5.0999999999999996</v>
      </c>
      <c r="E13" s="34">
        <v>-4.5</v>
      </c>
      <c r="F13" s="64">
        <v>-6</v>
      </c>
      <c r="G13" s="64">
        <v>-6.2</v>
      </c>
      <c r="H13" s="64">
        <v>-6</v>
      </c>
      <c r="I13" s="34">
        <v>-7.4</v>
      </c>
    </row>
    <row r="14" spans="1:9" ht="12.75" x14ac:dyDescent="0.2">
      <c r="A14" s="34" t="s">
        <v>35</v>
      </c>
      <c r="B14" s="34">
        <v>16.5</v>
      </c>
      <c r="C14" s="34">
        <v>11.9</v>
      </c>
      <c r="D14" s="34">
        <v>6.4</v>
      </c>
      <c r="E14" s="34">
        <v>17.7</v>
      </c>
      <c r="F14" s="64">
        <v>14.9</v>
      </c>
      <c r="G14" s="64">
        <v>16.8</v>
      </c>
      <c r="H14" s="64">
        <v>15.7</v>
      </c>
      <c r="I14" s="34">
        <v>12.2</v>
      </c>
    </row>
    <row r="15" spans="1:9" ht="12.75" x14ac:dyDescent="0.2">
      <c r="A15" s="34" t="s">
        <v>50</v>
      </c>
      <c r="B15" s="34">
        <v>-26.1</v>
      </c>
      <c r="C15" s="34">
        <v>-14.7</v>
      </c>
      <c r="D15" s="34">
        <v>-14.3</v>
      </c>
      <c r="E15" s="34">
        <v>-22.1</v>
      </c>
      <c r="F15" s="64">
        <v>-19.7</v>
      </c>
      <c r="G15" s="64">
        <v>-19.399999999999999</v>
      </c>
      <c r="H15" s="64">
        <v>-16</v>
      </c>
      <c r="I15" s="34">
        <v>-8.1999999999999993</v>
      </c>
    </row>
    <row r="16" spans="1:9" ht="12.75" x14ac:dyDescent="0.2">
      <c r="A16" s="38" t="s">
        <v>0</v>
      </c>
      <c r="B16" s="38">
        <v>-5.6000000000000121</v>
      </c>
      <c r="C16" s="38">
        <v>6.0000000000000107</v>
      </c>
      <c r="D16" s="38">
        <v>6.7000000000000135</v>
      </c>
      <c r="E16" s="38">
        <v>20.000000000000021</v>
      </c>
      <c r="F16" s="66">
        <v>23.4</v>
      </c>
      <c r="G16" s="66">
        <v>43.4</v>
      </c>
      <c r="H16" s="66">
        <v>77.8</v>
      </c>
      <c r="I16" s="38">
        <v>91.1</v>
      </c>
    </row>
    <row r="17" spans="1:9" ht="12.75" x14ac:dyDescent="0.2">
      <c r="A17" s="34" t="s">
        <v>17</v>
      </c>
      <c r="B17" s="34">
        <v>-1.5</v>
      </c>
      <c r="C17" s="34">
        <v>0</v>
      </c>
      <c r="D17" s="34">
        <v>-0.2</v>
      </c>
      <c r="E17" s="34">
        <v>-0.14000000000000001</v>
      </c>
      <c r="F17" s="64">
        <v>0</v>
      </c>
      <c r="G17" s="64">
        <v>0.1</v>
      </c>
      <c r="H17" s="64">
        <v>0.2</v>
      </c>
      <c r="I17" s="34">
        <v>0.3</v>
      </c>
    </row>
    <row r="18" spans="1:9" ht="12.75" x14ac:dyDescent="0.2">
      <c r="A18" s="34" t="s">
        <v>105</v>
      </c>
      <c r="B18" s="34">
        <v>-2.2999999999999998</v>
      </c>
      <c r="C18" s="34">
        <v>-2.4</v>
      </c>
      <c r="D18" s="34">
        <v>-2.2999999999999998</v>
      </c>
      <c r="E18" s="34">
        <v>-2.25</v>
      </c>
      <c r="F18" s="64">
        <v>-2.4</v>
      </c>
      <c r="G18" s="64">
        <v>-2.2999999999999998</v>
      </c>
      <c r="H18" s="64">
        <v>-2.2000000000000002</v>
      </c>
      <c r="I18" s="34">
        <v>-2.2999999999999998</v>
      </c>
    </row>
    <row r="19" spans="1:9" ht="12.75" x14ac:dyDescent="0.2">
      <c r="A19" s="38" t="s">
        <v>106</v>
      </c>
      <c r="B19" s="38">
        <v>-9.4000000000000128</v>
      </c>
      <c r="C19" s="38">
        <v>3.6000000000000107</v>
      </c>
      <c r="D19" s="38">
        <v>4.2000000000000135</v>
      </c>
      <c r="E19" s="38">
        <v>17.610000000000021</v>
      </c>
      <c r="F19" s="66">
        <v>21</v>
      </c>
      <c r="G19" s="66">
        <v>41.2</v>
      </c>
      <c r="H19" s="66">
        <v>75.8</v>
      </c>
      <c r="I19" s="38">
        <v>89.1</v>
      </c>
    </row>
    <row r="20" spans="1:9" ht="12.75" x14ac:dyDescent="0.2">
      <c r="A20" s="34" t="s">
        <v>36</v>
      </c>
      <c r="B20" s="34">
        <v>-2.1</v>
      </c>
      <c r="C20" s="34">
        <v>-2.7</v>
      </c>
      <c r="D20" s="34">
        <v>-0.3</v>
      </c>
      <c r="E20" s="34">
        <v>-2.0499999999999998</v>
      </c>
      <c r="F20" s="64">
        <v>-4</v>
      </c>
      <c r="G20" s="64">
        <v>-6</v>
      </c>
      <c r="H20" s="64">
        <v>-9.8000000000000007</v>
      </c>
      <c r="I20" s="34">
        <v>-15.2</v>
      </c>
    </row>
    <row r="21" spans="1:9" ht="12.75" x14ac:dyDescent="0.2">
      <c r="A21" s="38" t="s">
        <v>107</v>
      </c>
      <c r="B21" s="38">
        <v>-11.500000000000012</v>
      </c>
      <c r="C21" s="38">
        <v>0.90000000000001057</v>
      </c>
      <c r="D21" s="38">
        <v>3.9000000000000137</v>
      </c>
      <c r="E21" s="38">
        <v>15.46000000000002</v>
      </c>
      <c r="F21" s="66">
        <v>17</v>
      </c>
      <c r="G21" s="66">
        <v>35.200000000000003</v>
      </c>
      <c r="H21" s="66">
        <v>66</v>
      </c>
      <c r="I21" s="38">
        <v>73.900000000000006</v>
      </c>
    </row>
    <row r="22" spans="1:9" ht="12.75" x14ac:dyDescent="0.2">
      <c r="A22" s="34" t="s">
        <v>48</v>
      </c>
      <c r="B22" s="34">
        <v>-1.3</v>
      </c>
      <c r="C22" s="34">
        <v>-1.2</v>
      </c>
      <c r="D22" s="34">
        <v>-0.9</v>
      </c>
      <c r="E22" s="34">
        <v>0.1</v>
      </c>
      <c r="F22" s="64">
        <v>0.3</v>
      </c>
      <c r="G22" s="64">
        <v>1.2</v>
      </c>
      <c r="H22" s="64">
        <v>2.4</v>
      </c>
      <c r="I22" s="64">
        <v>2.9</v>
      </c>
    </row>
    <row r="23" spans="1:9" ht="12.75" x14ac:dyDescent="0.2">
      <c r="A23" s="38" t="s">
        <v>108</v>
      </c>
      <c r="B23" s="38">
        <v>-10.200000000000012</v>
      </c>
      <c r="C23" s="38">
        <v>2.1000000000000103</v>
      </c>
      <c r="D23" s="38">
        <v>4.800000000000014</v>
      </c>
      <c r="E23" s="38">
        <v>15.360000000000021</v>
      </c>
      <c r="F23" s="66">
        <v>16.7</v>
      </c>
      <c r="G23" s="66">
        <v>34</v>
      </c>
      <c r="H23" s="66">
        <v>63.6</v>
      </c>
      <c r="I23" s="97">
        <v>71</v>
      </c>
    </row>
    <row r="24" spans="1:9" ht="12.75" x14ac:dyDescent="0.2">
      <c r="A24" s="36"/>
      <c r="B24" s="36"/>
      <c r="C24" s="36"/>
      <c r="D24" s="36"/>
      <c r="E24" s="36"/>
      <c r="F24" s="65"/>
      <c r="G24" s="65"/>
      <c r="H24" s="65"/>
      <c r="I24" s="36"/>
    </row>
    <row r="25" spans="1:9" ht="12.75" x14ac:dyDescent="0.2">
      <c r="A25" s="38" t="s">
        <v>0</v>
      </c>
      <c r="B25" s="38">
        <v>-5.6000000000000121</v>
      </c>
      <c r="C25" s="38">
        <v>6.0000000000000107</v>
      </c>
      <c r="D25" s="38">
        <v>6.7</v>
      </c>
      <c r="E25" s="38">
        <v>20.000000000000021</v>
      </c>
      <c r="F25" s="66">
        <v>23.4</v>
      </c>
      <c r="G25" s="66">
        <v>43.4</v>
      </c>
      <c r="H25" s="66">
        <v>77.8</v>
      </c>
      <c r="I25" s="38">
        <v>91.1</v>
      </c>
    </row>
    <row r="26" spans="1:9" ht="12.75" x14ac:dyDescent="0.2">
      <c r="A26" s="34" t="s">
        <v>75</v>
      </c>
      <c r="B26" s="34">
        <v>-29.2</v>
      </c>
      <c r="C26" s="34">
        <v>-29.1</v>
      </c>
      <c r="D26" s="34">
        <v>30.2</v>
      </c>
      <c r="E26" s="34">
        <v>30.5</v>
      </c>
      <c r="F26" s="64">
        <v>29.6</v>
      </c>
      <c r="G26" s="64">
        <v>29.3</v>
      </c>
      <c r="H26" s="64">
        <v>28.7</v>
      </c>
      <c r="I26" s="34">
        <v>29.8</v>
      </c>
    </row>
    <row r="27" spans="1:9" ht="12.75" x14ac:dyDescent="0.2">
      <c r="A27" s="38" t="s">
        <v>2</v>
      </c>
      <c r="B27" s="38">
        <v>23.599999999999987</v>
      </c>
      <c r="C27" s="38">
        <v>35.1</v>
      </c>
      <c r="D27" s="38">
        <v>36.9</v>
      </c>
      <c r="E27" s="38">
        <v>50.500000000000021</v>
      </c>
      <c r="F27" s="66">
        <v>53</v>
      </c>
      <c r="G27" s="66">
        <v>72.7</v>
      </c>
      <c r="H27" s="66">
        <v>106.5</v>
      </c>
      <c r="I27" s="38">
        <v>120.9</v>
      </c>
    </row>
  </sheetData>
  <mergeCells count="2">
    <mergeCell ref="B5:E5"/>
    <mergeCell ref="F5:I5"/>
  </mergeCells>
  <pageMargins left="0.55118110236220474" right="0.55118110236220474" top="0.15748031496062992" bottom="0.98425196850393704" header="0.9055118110236221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2:I58"/>
  <sheetViews>
    <sheetView zoomScaleNormal="100" workbookViewId="0">
      <selection activeCell="J54" sqref="J54"/>
    </sheetView>
  </sheetViews>
  <sheetFormatPr baseColWidth="10" defaultRowHeight="12.75" x14ac:dyDescent="0.2"/>
  <cols>
    <col min="1" max="1" width="58.6640625" style="6" bestFit="1" customWidth="1"/>
    <col min="2" max="6" width="11.6640625" style="6" customWidth="1"/>
    <col min="7" max="7" width="12" style="6" customWidth="1"/>
    <col min="8" max="16384" width="12" style="6"/>
  </cols>
  <sheetData>
    <row r="2" spans="1:9" ht="54.75" customHeight="1" x14ac:dyDescent="0.2"/>
    <row r="3" spans="1:9" ht="50.25" customHeight="1" x14ac:dyDescent="0.25">
      <c r="A3" s="11" t="s">
        <v>91</v>
      </c>
      <c r="B3" s="1"/>
      <c r="C3" s="1"/>
      <c r="D3" s="1"/>
      <c r="E3" s="1"/>
    </row>
    <row r="4" spans="1:9" x14ac:dyDescent="0.2">
      <c r="F4" s="7"/>
    </row>
    <row r="5" spans="1:9" x14ac:dyDescent="0.2">
      <c r="A5" s="37"/>
      <c r="B5" s="106">
        <v>2016</v>
      </c>
      <c r="C5" s="107"/>
      <c r="D5" s="107"/>
      <c r="E5" s="108"/>
      <c r="F5" s="109">
        <v>2017</v>
      </c>
      <c r="G5" s="109"/>
      <c r="H5" s="109"/>
      <c r="I5" s="109"/>
    </row>
    <row r="6" spans="1:9" x14ac:dyDescent="0.2">
      <c r="A6" s="37"/>
      <c r="B6" s="52">
        <v>42094</v>
      </c>
      <c r="C6" s="52">
        <v>42185</v>
      </c>
      <c r="D6" s="52">
        <v>42643</v>
      </c>
      <c r="E6" s="52" t="s">
        <v>93</v>
      </c>
      <c r="F6" s="52">
        <v>42094</v>
      </c>
      <c r="G6" s="52">
        <v>42551</v>
      </c>
      <c r="H6" s="52">
        <v>42643</v>
      </c>
      <c r="I6" s="52" t="s">
        <v>93</v>
      </c>
    </row>
    <row r="7" spans="1:9" x14ac:dyDescent="0.2">
      <c r="A7" s="39"/>
      <c r="B7" s="40"/>
      <c r="C7" s="40"/>
      <c r="D7" s="40"/>
      <c r="E7" s="40"/>
      <c r="F7" s="40"/>
      <c r="G7" s="41"/>
      <c r="H7" s="41"/>
      <c r="I7" s="41"/>
    </row>
    <row r="8" spans="1:9" x14ac:dyDescent="0.2">
      <c r="A8" s="41" t="s">
        <v>81</v>
      </c>
      <c r="B8" s="41">
        <v>536.70000000000005</v>
      </c>
      <c r="C8" s="41">
        <v>536.6</v>
      </c>
      <c r="D8" s="41">
        <v>524</v>
      </c>
      <c r="E8" s="41">
        <v>519.79999999999995</v>
      </c>
      <c r="F8" s="41">
        <v>514.6</v>
      </c>
      <c r="G8" s="41">
        <v>498.1</v>
      </c>
      <c r="H8" s="41">
        <v>481.2</v>
      </c>
      <c r="I8" s="41">
        <v>513.29999999999995</v>
      </c>
    </row>
    <row r="9" spans="1:9" x14ac:dyDescent="0.2">
      <c r="A9" s="41" t="s">
        <v>47</v>
      </c>
      <c r="B9" s="41">
        <v>28.9</v>
      </c>
      <c r="C9" s="41">
        <v>28.3</v>
      </c>
      <c r="D9" s="41">
        <v>27.3</v>
      </c>
      <c r="E9" s="41">
        <v>26.4</v>
      </c>
      <c r="F9" s="41">
        <v>25.8</v>
      </c>
      <c r="G9" s="41">
        <v>24.7</v>
      </c>
      <c r="H9" s="41">
        <v>24.5</v>
      </c>
      <c r="I9" s="41">
        <v>24</v>
      </c>
    </row>
    <row r="10" spans="1:9" x14ac:dyDescent="0.2">
      <c r="A10" s="41" t="s">
        <v>116</v>
      </c>
      <c r="B10" s="99" t="s">
        <v>65</v>
      </c>
      <c r="C10" s="99" t="s">
        <v>65</v>
      </c>
      <c r="D10" s="99" t="s">
        <v>65</v>
      </c>
      <c r="E10" s="99" t="s">
        <v>65</v>
      </c>
      <c r="F10" s="99" t="s">
        <v>65</v>
      </c>
      <c r="G10" s="99" t="s">
        <v>65</v>
      </c>
      <c r="H10" s="41">
        <v>1.3</v>
      </c>
      <c r="I10" s="41">
        <v>1.3</v>
      </c>
    </row>
    <row r="11" spans="1:9" ht="13.5" customHeight="1" x14ac:dyDescent="0.2">
      <c r="A11" s="42" t="s">
        <v>66</v>
      </c>
      <c r="B11" s="41">
        <v>0.1</v>
      </c>
      <c r="C11" s="41">
        <v>0.1</v>
      </c>
      <c r="D11" s="99" t="s">
        <v>65</v>
      </c>
      <c r="E11" s="99" t="s">
        <v>65</v>
      </c>
      <c r="F11" s="99" t="s">
        <v>65</v>
      </c>
      <c r="G11" s="99" t="s">
        <v>65</v>
      </c>
      <c r="H11" s="99" t="s">
        <v>65</v>
      </c>
      <c r="I11" s="99" t="s">
        <v>65</v>
      </c>
    </row>
    <row r="12" spans="1:9" x14ac:dyDescent="0.2">
      <c r="A12" s="41" t="s">
        <v>99</v>
      </c>
      <c r="B12" s="40">
        <v>2.2999999999999998</v>
      </c>
      <c r="C12" s="41">
        <v>1</v>
      </c>
      <c r="D12" s="41">
        <v>0.3</v>
      </c>
      <c r="E12" s="41">
        <v>1.9</v>
      </c>
      <c r="F12" s="40">
        <v>0.6</v>
      </c>
      <c r="G12" s="41">
        <v>2.7</v>
      </c>
      <c r="H12" s="41">
        <v>3</v>
      </c>
      <c r="I12" s="42">
        <v>1.5</v>
      </c>
    </row>
    <row r="13" spans="1:9" x14ac:dyDescent="0.2">
      <c r="A13" s="41" t="s">
        <v>51</v>
      </c>
      <c r="B13" s="41">
        <v>5.6</v>
      </c>
      <c r="C13" s="41">
        <v>5.8</v>
      </c>
      <c r="D13" s="41">
        <v>5.7</v>
      </c>
      <c r="E13" s="41">
        <v>6</v>
      </c>
      <c r="F13" s="41">
        <v>6</v>
      </c>
      <c r="G13" s="41">
        <v>5.9</v>
      </c>
      <c r="H13" s="41">
        <v>6.1</v>
      </c>
      <c r="I13" s="42">
        <v>6.5</v>
      </c>
    </row>
    <row r="14" spans="1:9" x14ac:dyDescent="0.2">
      <c r="A14" s="46" t="s">
        <v>37</v>
      </c>
      <c r="B14" s="46">
        <f>SUM(B8:B13)</f>
        <v>573.6</v>
      </c>
      <c r="C14" s="46">
        <f>SUM(C8:C13)</f>
        <v>571.79999999999995</v>
      </c>
      <c r="D14" s="46">
        <f>SUM(D8:D13)</f>
        <v>557.29999999999995</v>
      </c>
      <c r="E14" s="46">
        <f>SUM(E8:E13)</f>
        <v>554.09999999999991</v>
      </c>
      <c r="F14" s="68">
        <v>547</v>
      </c>
      <c r="G14" s="68">
        <v>531.4</v>
      </c>
      <c r="H14" s="68">
        <v>516.1</v>
      </c>
      <c r="I14" s="73">
        <v>546.6</v>
      </c>
    </row>
    <row r="15" spans="1:9" x14ac:dyDescent="0.2">
      <c r="A15" s="43"/>
      <c r="B15" s="41"/>
      <c r="C15" s="41"/>
      <c r="D15" s="41"/>
      <c r="E15" s="41"/>
      <c r="F15" s="41"/>
      <c r="G15" s="41"/>
      <c r="H15" s="41"/>
      <c r="I15" s="42"/>
    </row>
    <row r="16" spans="1:9" x14ac:dyDescent="0.2">
      <c r="A16" s="41" t="s">
        <v>18</v>
      </c>
      <c r="B16" s="41">
        <v>146.6</v>
      </c>
      <c r="C16" s="41">
        <v>145.1</v>
      </c>
      <c r="D16" s="41">
        <v>138.4</v>
      </c>
      <c r="E16" s="41">
        <v>140.9</v>
      </c>
      <c r="F16" s="41">
        <v>144.30000000000001</v>
      </c>
      <c r="G16" s="41">
        <v>139.9</v>
      </c>
      <c r="H16" s="41">
        <v>143.30000000000001</v>
      </c>
      <c r="I16" s="42">
        <v>149.9</v>
      </c>
    </row>
    <row r="17" spans="1:9" x14ac:dyDescent="0.2">
      <c r="A17" s="41" t="s">
        <v>19</v>
      </c>
      <c r="B17" s="41">
        <v>97.8</v>
      </c>
      <c r="C17" s="41">
        <v>105.1</v>
      </c>
      <c r="D17" s="41">
        <v>112.8</v>
      </c>
      <c r="E17" s="41">
        <v>118.2</v>
      </c>
      <c r="F17" s="41">
        <v>128.4</v>
      </c>
      <c r="G17" s="41">
        <v>131</v>
      </c>
      <c r="H17" s="41">
        <v>150.30000000000001</v>
      </c>
      <c r="I17" s="42">
        <v>159.9</v>
      </c>
    </row>
    <row r="18" spans="1:9" x14ac:dyDescent="0.2">
      <c r="A18" s="42" t="s">
        <v>66</v>
      </c>
      <c r="B18" s="41">
        <v>1.3</v>
      </c>
      <c r="C18" s="41">
        <v>0.6</v>
      </c>
      <c r="D18" s="41">
        <v>2.1</v>
      </c>
      <c r="E18" s="41">
        <v>0.2</v>
      </c>
      <c r="F18" s="41">
        <v>0.2</v>
      </c>
      <c r="G18" s="41">
        <v>0.4</v>
      </c>
      <c r="H18" s="41">
        <v>1.2</v>
      </c>
      <c r="I18" s="42">
        <v>2.6</v>
      </c>
    </row>
    <row r="19" spans="1:9" x14ac:dyDescent="0.2">
      <c r="A19" s="41" t="s">
        <v>100</v>
      </c>
      <c r="B19" s="41">
        <v>23</v>
      </c>
      <c r="C19" s="41">
        <v>23.1</v>
      </c>
      <c r="D19" s="41">
        <v>15.9</v>
      </c>
      <c r="E19" s="41">
        <f>16.8+11.2</f>
        <v>28</v>
      </c>
      <c r="F19" s="41">
        <v>26.6</v>
      </c>
      <c r="G19" s="41">
        <v>28.8</v>
      </c>
      <c r="H19" s="41">
        <v>39.6</v>
      </c>
      <c r="I19" s="42">
        <v>51.3</v>
      </c>
    </row>
    <row r="20" spans="1:9" x14ac:dyDescent="0.2">
      <c r="A20" s="42" t="s">
        <v>82</v>
      </c>
      <c r="B20" s="40">
        <v>20</v>
      </c>
      <c r="C20" s="41">
        <v>53.3</v>
      </c>
      <c r="D20" s="41">
        <v>52.4</v>
      </c>
      <c r="E20" s="41">
        <v>79</v>
      </c>
      <c r="F20" s="40">
        <v>89.3</v>
      </c>
      <c r="G20" s="41">
        <v>120.1</v>
      </c>
      <c r="H20" s="41">
        <v>53.2</v>
      </c>
      <c r="I20" s="42">
        <v>116.3</v>
      </c>
    </row>
    <row r="21" spans="1:9" x14ac:dyDescent="0.2">
      <c r="A21" s="41" t="s">
        <v>20</v>
      </c>
      <c r="B21" s="41">
        <v>168.4</v>
      </c>
      <c r="C21" s="41">
        <v>138</v>
      </c>
      <c r="D21" s="41">
        <v>152.6</v>
      </c>
      <c r="E21" s="41">
        <v>136.4</v>
      </c>
      <c r="F21" s="41">
        <v>161.4</v>
      </c>
      <c r="G21" s="41">
        <v>160.9</v>
      </c>
      <c r="H21" s="41">
        <v>281</v>
      </c>
      <c r="I21" s="42">
        <v>225.8</v>
      </c>
    </row>
    <row r="22" spans="1:9" x14ac:dyDescent="0.2">
      <c r="A22" s="46" t="s">
        <v>21</v>
      </c>
      <c r="B22" s="46">
        <f>SUM(B16:B21)</f>
        <v>457.1</v>
      </c>
      <c r="C22" s="46">
        <f>SUM(C16:C21)</f>
        <v>465.2</v>
      </c>
      <c r="D22" s="46">
        <f>SUM(D16:D21)</f>
        <v>474.19999999999993</v>
      </c>
      <c r="E22" s="46">
        <f>SUM(E16:E21)</f>
        <v>502.70000000000005</v>
      </c>
      <c r="F22" s="68">
        <v>550.20000000000005</v>
      </c>
      <c r="G22" s="68">
        <v>581.1</v>
      </c>
      <c r="H22" s="68">
        <v>668.6</v>
      </c>
      <c r="I22" s="46">
        <v>705.8</v>
      </c>
    </row>
    <row r="23" spans="1:9" s="45" customFormat="1" x14ac:dyDescent="0.2">
      <c r="A23" s="44"/>
      <c r="B23" s="44"/>
      <c r="C23" s="44"/>
      <c r="D23" s="44"/>
      <c r="E23" s="41"/>
      <c r="F23" s="67"/>
      <c r="G23" s="67"/>
      <c r="H23" s="67"/>
      <c r="I23" s="41"/>
    </row>
    <row r="24" spans="1:9" x14ac:dyDescent="0.2">
      <c r="A24" s="38" t="s">
        <v>22</v>
      </c>
      <c r="B24" s="38">
        <f>+B22+B14</f>
        <v>1030.7</v>
      </c>
      <c r="C24" s="38">
        <f>C22+C14</f>
        <v>1037</v>
      </c>
      <c r="D24" s="38">
        <f>D22+D14</f>
        <v>1031.5</v>
      </c>
      <c r="E24" s="38">
        <f>E14+E22</f>
        <v>1056.8</v>
      </c>
      <c r="F24" s="66">
        <v>1097.2</v>
      </c>
      <c r="G24" s="66">
        <v>1112.5</v>
      </c>
      <c r="H24" s="66">
        <v>1184.7</v>
      </c>
      <c r="I24" s="38">
        <v>1252.4000000000001</v>
      </c>
    </row>
    <row r="25" spans="1:9" x14ac:dyDescent="0.2">
      <c r="A25" s="43"/>
      <c r="B25" s="43"/>
      <c r="C25" s="41"/>
      <c r="D25" s="41"/>
      <c r="E25" s="41"/>
      <c r="F25" s="43"/>
      <c r="G25" s="41"/>
      <c r="H25" s="41"/>
      <c r="I25" s="41"/>
    </row>
    <row r="26" spans="1:9" x14ac:dyDescent="0.2">
      <c r="A26" s="39"/>
      <c r="B26" s="41"/>
      <c r="C26" s="41"/>
      <c r="D26" s="41"/>
      <c r="E26" s="41"/>
      <c r="F26" s="41"/>
      <c r="G26" s="41"/>
      <c r="H26" s="41"/>
      <c r="I26" s="41"/>
    </row>
    <row r="27" spans="1:9" x14ac:dyDescent="0.2">
      <c r="A27" s="41" t="s">
        <v>101</v>
      </c>
      <c r="B27" s="41">
        <v>120</v>
      </c>
      <c r="C27" s="41">
        <v>120</v>
      </c>
      <c r="D27" s="41">
        <v>120</v>
      </c>
      <c r="E27" s="41">
        <v>120</v>
      </c>
      <c r="F27" s="41">
        <v>120</v>
      </c>
      <c r="G27" s="41">
        <v>120</v>
      </c>
      <c r="H27" s="41">
        <v>120</v>
      </c>
      <c r="I27" s="41">
        <v>120</v>
      </c>
    </row>
    <row r="28" spans="1:9" x14ac:dyDescent="0.2">
      <c r="A28" s="41" t="s">
        <v>102</v>
      </c>
      <c r="B28" s="41">
        <v>997.3</v>
      </c>
      <c r="C28" s="41">
        <v>997.3</v>
      </c>
      <c r="D28" s="41">
        <v>997.3</v>
      </c>
      <c r="E28" s="41">
        <v>974.6</v>
      </c>
      <c r="F28" s="41">
        <v>974.6</v>
      </c>
      <c r="G28" s="41">
        <v>974.6</v>
      </c>
      <c r="H28" s="41">
        <v>974.6</v>
      </c>
      <c r="I28" s="41">
        <v>974.6</v>
      </c>
    </row>
    <row r="29" spans="1:9" x14ac:dyDescent="0.2">
      <c r="A29" s="28" t="s">
        <v>94</v>
      </c>
      <c r="B29" s="42">
        <v>-499.89</v>
      </c>
      <c r="C29" s="41">
        <v>-497.9</v>
      </c>
      <c r="D29" s="41">
        <v>-493.2</v>
      </c>
      <c r="E29" s="28">
        <v>-455</v>
      </c>
      <c r="F29" s="42">
        <v>-438.3</v>
      </c>
      <c r="G29" s="41">
        <v>-404.4</v>
      </c>
      <c r="H29" s="41">
        <v>-340.7</v>
      </c>
      <c r="I29" s="28">
        <v>-269.7</v>
      </c>
    </row>
    <row r="30" spans="1:9" x14ac:dyDescent="0.2">
      <c r="A30" s="42" t="s">
        <v>68</v>
      </c>
      <c r="B30" s="42">
        <v>-194.58</v>
      </c>
      <c r="C30" s="41">
        <v>-289.89999999999998</v>
      </c>
      <c r="D30" s="41">
        <v>-320.5</v>
      </c>
      <c r="E30" s="42">
        <v>-207.7</v>
      </c>
      <c r="F30" s="42">
        <v>-174.9</v>
      </c>
      <c r="G30" s="41">
        <v>-163.30000000000001</v>
      </c>
      <c r="H30" s="41">
        <v>163.30000000000001</v>
      </c>
      <c r="I30" s="42">
        <v>-187.6</v>
      </c>
    </row>
    <row r="31" spans="1:9" x14ac:dyDescent="0.2">
      <c r="A31" s="41" t="s">
        <v>103</v>
      </c>
      <c r="B31" s="41">
        <v>-4.6100000000000003</v>
      </c>
      <c r="C31" s="41">
        <v>-5.9</v>
      </c>
      <c r="D31" s="41">
        <v>-6.6</v>
      </c>
      <c r="E31" s="42">
        <v>-6.6</v>
      </c>
      <c r="F31" s="41">
        <v>-6.3</v>
      </c>
      <c r="G31" s="41">
        <v>-4.8</v>
      </c>
      <c r="H31" s="41">
        <v>-2.2999999999999998</v>
      </c>
      <c r="I31" s="42">
        <v>0.6</v>
      </c>
    </row>
    <row r="32" spans="1:9" x14ac:dyDescent="0.2">
      <c r="A32" s="46" t="s">
        <v>33</v>
      </c>
      <c r="B32" s="46">
        <f>SUM(B27:B31)</f>
        <v>418.21999999999991</v>
      </c>
      <c r="C32" s="46">
        <f>SUM(C27:C31)</f>
        <v>323.60000000000002</v>
      </c>
      <c r="D32" s="46">
        <f>SUM(D27:D31)</f>
        <v>296.99999999999989</v>
      </c>
      <c r="E32" s="46">
        <f>SUM(E27:E31)</f>
        <v>425.2999999999999</v>
      </c>
      <c r="F32" s="68">
        <v>475.1</v>
      </c>
      <c r="G32" s="68">
        <v>522.1</v>
      </c>
      <c r="H32" s="68">
        <v>588.29999999999995</v>
      </c>
      <c r="I32" s="46">
        <v>637.9</v>
      </c>
    </row>
    <row r="33" spans="1:9" x14ac:dyDescent="0.2">
      <c r="A33" s="41"/>
      <c r="B33" s="41"/>
      <c r="C33" s="41"/>
      <c r="D33" s="41"/>
      <c r="E33" s="42"/>
      <c r="F33" s="41"/>
      <c r="G33" s="41"/>
      <c r="H33" s="41"/>
      <c r="I33" s="42"/>
    </row>
    <row r="34" spans="1:9" x14ac:dyDescent="0.2">
      <c r="A34" s="41" t="s">
        <v>24</v>
      </c>
      <c r="B34" s="41">
        <v>379</v>
      </c>
      <c r="C34" s="41">
        <v>472.7</v>
      </c>
      <c r="D34" s="41">
        <v>495.6</v>
      </c>
      <c r="E34" s="42">
        <v>395.1</v>
      </c>
      <c r="F34" s="41">
        <v>371.4</v>
      </c>
      <c r="G34" s="41">
        <v>345.1</v>
      </c>
      <c r="H34" s="41">
        <v>340.5</v>
      </c>
      <c r="I34" s="42">
        <v>367.2</v>
      </c>
    </row>
    <row r="35" spans="1:9" x14ac:dyDescent="0.2">
      <c r="A35" s="41" t="s">
        <v>26</v>
      </c>
      <c r="B35" s="42">
        <v>32.4</v>
      </c>
      <c r="C35" s="41">
        <v>33.5</v>
      </c>
      <c r="D35" s="41">
        <v>37.299999999999997</v>
      </c>
      <c r="E35" s="42">
        <v>36.799999999999997</v>
      </c>
      <c r="F35" s="42">
        <v>37.5</v>
      </c>
      <c r="G35" s="41">
        <v>38.6</v>
      </c>
      <c r="H35" s="41">
        <v>40.1</v>
      </c>
      <c r="I35" s="42">
        <v>48.8</v>
      </c>
    </row>
    <row r="36" spans="1:9" s="85" customFormat="1" x14ac:dyDescent="0.2">
      <c r="A36" s="42" t="s">
        <v>67</v>
      </c>
      <c r="B36" s="42">
        <v>0</v>
      </c>
      <c r="C36" s="42">
        <v>0</v>
      </c>
      <c r="D36" s="42">
        <v>0</v>
      </c>
      <c r="E36" s="42">
        <v>0</v>
      </c>
      <c r="F36" s="87">
        <v>0</v>
      </c>
      <c r="G36" s="87">
        <v>0.4</v>
      </c>
      <c r="H36" s="87">
        <v>0.5</v>
      </c>
      <c r="I36" s="42">
        <v>0.7</v>
      </c>
    </row>
    <row r="37" spans="1:9" x14ac:dyDescent="0.2">
      <c r="A37" s="41" t="s">
        <v>49</v>
      </c>
      <c r="B37" s="42">
        <v>2.6</v>
      </c>
      <c r="C37" s="41">
        <v>2.6</v>
      </c>
      <c r="D37" s="41">
        <v>2.6</v>
      </c>
      <c r="E37" s="42">
        <v>2.5</v>
      </c>
      <c r="F37" s="87">
        <v>2.5</v>
      </c>
      <c r="G37" s="86">
        <v>2.5</v>
      </c>
      <c r="H37" s="86">
        <v>2.5</v>
      </c>
      <c r="I37" s="42">
        <v>2.7</v>
      </c>
    </row>
    <row r="38" spans="1:9" x14ac:dyDescent="0.2">
      <c r="A38" s="41" t="s">
        <v>25</v>
      </c>
      <c r="B38" s="41">
        <v>39.200000000000003</v>
      </c>
      <c r="C38" s="41">
        <v>40.4</v>
      </c>
      <c r="D38" s="41">
        <v>40</v>
      </c>
      <c r="E38" s="42">
        <v>40.4</v>
      </c>
      <c r="F38" s="86">
        <v>41.6</v>
      </c>
      <c r="G38" s="86">
        <v>39.799999999999997</v>
      </c>
      <c r="H38" s="86">
        <v>39.4</v>
      </c>
      <c r="I38" s="81" t="s">
        <v>65</v>
      </c>
    </row>
    <row r="39" spans="1:9" x14ac:dyDescent="0.2">
      <c r="A39" s="41" t="s">
        <v>104</v>
      </c>
      <c r="B39" s="41">
        <v>20.7</v>
      </c>
      <c r="C39" s="41">
        <v>18.7</v>
      </c>
      <c r="D39" s="41">
        <v>16.899999999999999</v>
      </c>
      <c r="E39" s="28">
        <f>E40-SUM(E34:E38)</f>
        <v>5.0999999999999659</v>
      </c>
      <c r="F39" s="86">
        <v>6.1</v>
      </c>
      <c r="G39" s="86">
        <v>12.9</v>
      </c>
      <c r="H39" s="86">
        <v>14.399999999999999</v>
      </c>
      <c r="I39" s="28">
        <v>42.9</v>
      </c>
    </row>
    <row r="40" spans="1:9" x14ac:dyDescent="0.2">
      <c r="A40" s="38" t="s">
        <v>38</v>
      </c>
      <c r="B40" s="38">
        <f>SUM(B34:B39)</f>
        <v>473.9</v>
      </c>
      <c r="C40" s="38">
        <f>SUM(C34:C39)</f>
        <v>567.90000000000009</v>
      </c>
      <c r="D40" s="38">
        <f>SUM(D34:D39)</f>
        <v>592.4</v>
      </c>
      <c r="E40" s="38">
        <v>479.9</v>
      </c>
      <c r="F40" s="69">
        <v>459.1</v>
      </c>
      <c r="G40" s="69">
        <v>439.3</v>
      </c>
      <c r="H40" s="69">
        <v>437.4</v>
      </c>
      <c r="I40" s="38">
        <v>462.3</v>
      </c>
    </row>
    <row r="41" spans="1:9" x14ac:dyDescent="0.2">
      <c r="A41" s="41"/>
      <c r="B41" s="41"/>
      <c r="C41" s="41"/>
      <c r="D41" s="41"/>
      <c r="E41" s="42"/>
      <c r="F41" s="41"/>
      <c r="G41" s="41"/>
      <c r="H41" s="41"/>
      <c r="I41" s="42"/>
    </row>
    <row r="42" spans="1:9" x14ac:dyDescent="0.2">
      <c r="A42" s="42" t="s">
        <v>26</v>
      </c>
      <c r="B42" s="42">
        <v>4.8</v>
      </c>
      <c r="C42" s="41">
        <v>4.5</v>
      </c>
      <c r="D42" s="41">
        <v>4.4000000000000004</v>
      </c>
      <c r="E42" s="42">
        <v>7.8</v>
      </c>
      <c r="F42" s="41">
        <v>5.8</v>
      </c>
      <c r="G42" s="41">
        <v>6.5</v>
      </c>
      <c r="H42" s="41">
        <v>11</v>
      </c>
      <c r="I42" s="42">
        <v>4.5999999999999996</v>
      </c>
    </row>
    <row r="43" spans="1:9" ht="12.75" customHeight="1" x14ac:dyDescent="0.2">
      <c r="A43" s="28" t="s">
        <v>83</v>
      </c>
      <c r="B43" s="28">
        <v>5.8</v>
      </c>
      <c r="C43" s="41">
        <v>5.8</v>
      </c>
      <c r="D43" s="41">
        <v>5.8</v>
      </c>
      <c r="E43" s="42">
        <v>6.6</v>
      </c>
      <c r="F43" s="74">
        <v>8.9</v>
      </c>
      <c r="G43" s="41">
        <v>10.1</v>
      </c>
      <c r="H43" s="41">
        <v>13.9</v>
      </c>
      <c r="I43" s="42">
        <v>5.4</v>
      </c>
    </row>
    <row r="44" spans="1:9" x14ac:dyDescent="0.2">
      <c r="A44" s="41" t="s">
        <v>84</v>
      </c>
      <c r="B44" s="42">
        <v>66.8</v>
      </c>
      <c r="C44" s="41">
        <v>69.8</v>
      </c>
      <c r="D44" s="41">
        <v>72.8</v>
      </c>
      <c r="E44" s="42">
        <v>81.599999999999994</v>
      </c>
      <c r="F44" s="42">
        <v>82.3</v>
      </c>
      <c r="G44" s="41">
        <v>79.2</v>
      </c>
      <c r="H44" s="41">
        <v>79</v>
      </c>
      <c r="I44" s="42">
        <v>67.099999999999994</v>
      </c>
    </row>
    <row r="45" spans="1:9" x14ac:dyDescent="0.2">
      <c r="A45" s="28" t="s">
        <v>104</v>
      </c>
      <c r="B45" s="28">
        <v>61.2</v>
      </c>
      <c r="C45" s="41">
        <v>65.400000000000006</v>
      </c>
      <c r="D45" s="41">
        <f>12.5+46.6</f>
        <v>59.1</v>
      </c>
      <c r="E45" s="28">
        <v>55.6</v>
      </c>
      <c r="F45" s="74">
        <v>66</v>
      </c>
      <c r="G45" s="41">
        <v>55.3</v>
      </c>
      <c r="H45" s="41">
        <v>55.099999999999994</v>
      </c>
      <c r="I45" s="28">
        <v>75.099999999999994</v>
      </c>
    </row>
    <row r="46" spans="1:9" x14ac:dyDescent="0.2">
      <c r="A46" s="46" t="s">
        <v>39</v>
      </c>
      <c r="B46" s="46">
        <f>SUM(B42:B45)</f>
        <v>138.6</v>
      </c>
      <c r="C46" s="46">
        <f>SUM(C42:C45)</f>
        <v>145.5</v>
      </c>
      <c r="D46" s="46">
        <f>SUM(D42:D45)</f>
        <v>142.1</v>
      </c>
      <c r="E46" s="46">
        <f>SUM(E42:E45)</f>
        <v>151.6</v>
      </c>
      <c r="F46" s="73">
        <v>163</v>
      </c>
      <c r="G46" s="73">
        <v>151.10000000000002</v>
      </c>
      <c r="H46" s="73">
        <v>159</v>
      </c>
      <c r="I46" s="46">
        <v>152.19999999999999</v>
      </c>
    </row>
    <row r="47" spans="1:9" x14ac:dyDescent="0.2">
      <c r="A47" s="43"/>
      <c r="B47" s="41"/>
      <c r="C47" s="41"/>
      <c r="D47" s="41"/>
      <c r="E47" s="42"/>
      <c r="F47" s="70"/>
      <c r="G47" s="70"/>
      <c r="H47" s="70"/>
      <c r="I47" s="42"/>
    </row>
    <row r="48" spans="1:9" x14ac:dyDescent="0.2">
      <c r="A48" s="46" t="s">
        <v>23</v>
      </c>
      <c r="B48" s="46">
        <f>+B40+B46</f>
        <v>612.5</v>
      </c>
      <c r="C48" s="46">
        <f>C40+C46</f>
        <v>713.40000000000009</v>
      </c>
      <c r="D48" s="46">
        <f>D40+D46</f>
        <v>734.5</v>
      </c>
      <c r="E48" s="46">
        <f>E40+E46</f>
        <v>631.5</v>
      </c>
      <c r="F48" s="72">
        <v>622.1</v>
      </c>
      <c r="G48" s="72">
        <v>590.4</v>
      </c>
      <c r="H48" s="72">
        <v>596.4</v>
      </c>
      <c r="I48" s="46">
        <v>614.5</v>
      </c>
    </row>
    <row r="49" spans="1:9" x14ac:dyDescent="0.2">
      <c r="A49" s="41"/>
      <c r="B49" s="41"/>
      <c r="C49" s="41"/>
      <c r="D49" s="41"/>
      <c r="E49" s="42"/>
      <c r="F49" s="70"/>
      <c r="G49" s="70"/>
      <c r="H49" s="70"/>
      <c r="I49" s="42"/>
    </row>
    <row r="50" spans="1:9" x14ac:dyDescent="0.2">
      <c r="A50" s="38" t="s">
        <v>40</v>
      </c>
      <c r="B50" s="38">
        <f>+B48+B32</f>
        <v>1030.7199999999998</v>
      </c>
      <c r="C50" s="38">
        <f>+C48+C32</f>
        <v>1037</v>
      </c>
      <c r="D50" s="38">
        <f>+D48+D32</f>
        <v>1031.5</v>
      </c>
      <c r="E50" s="38">
        <f>E48+E32</f>
        <v>1056.8</v>
      </c>
      <c r="F50" s="71">
        <v>1056.8</v>
      </c>
      <c r="G50" s="71">
        <v>1097.2</v>
      </c>
      <c r="H50" s="71">
        <v>1112.5</v>
      </c>
      <c r="I50" s="38">
        <v>1252.4000000000001</v>
      </c>
    </row>
    <row r="52" spans="1:9" x14ac:dyDescent="0.2">
      <c r="B52" s="7"/>
    </row>
    <row r="53" spans="1:9" x14ac:dyDescent="0.2">
      <c r="B53" s="7"/>
    </row>
    <row r="54" spans="1:9" x14ac:dyDescent="0.2">
      <c r="B54" s="7"/>
    </row>
    <row r="55" spans="1:9" x14ac:dyDescent="0.2">
      <c r="B55" s="7"/>
    </row>
    <row r="56" spans="1:9" x14ac:dyDescent="0.2">
      <c r="B56" s="7"/>
    </row>
    <row r="57" spans="1:9" x14ac:dyDescent="0.2">
      <c r="B57" s="7"/>
    </row>
    <row r="58" spans="1:9" x14ac:dyDescent="0.2">
      <c r="B58" s="7" t="str">
        <f>SUBSTITUTE(B47,",",".")</f>
        <v/>
      </c>
    </row>
  </sheetData>
  <customSheetViews>
    <customSheetView guid="{F5202215-7196-48B4-B9FC-E365702EF602}" fitToPage="1" hiddenRows="1" hiddenColumns="1" showRuler="0" topLeftCell="A16">
      <selection activeCell="A40" sqref="A40"/>
      <pageMargins left="0.78740157499999996" right="0.78740157499999996" top="0.28000000000000003" bottom="0.52" header="0.59" footer="0.32"/>
      <pageSetup paperSize="9" scale="80" orientation="landscape" r:id="rId1"/>
      <headerFooter alignWithMargins="0"/>
    </customSheetView>
    <customSheetView guid="{8BD95CFF-1187-4326-8FBA-C4874A94875E}" fitToPage="1" hiddenRows="1" hiddenColumns="1" showRuler="0" topLeftCell="B1">
      <selection activeCell="A56" sqref="A56"/>
      <pageMargins left="0.78740157499999996" right="0.78740157499999996" top="0.28000000000000003" bottom="0.74" header="0.59" footer="0.4921259845"/>
      <pageSetup paperSize="9" scale="85" orientation="landscape" r:id="rId2"/>
      <headerFooter alignWithMargins="0"/>
    </customSheetView>
  </customSheetViews>
  <mergeCells count="2">
    <mergeCell ref="B5:E5"/>
    <mergeCell ref="F5:I5"/>
  </mergeCells>
  <phoneticPr fontId="0" type="noConversion"/>
  <pageMargins left="0.78740157499999996" right="0.78740157499999996" top="0.28000000000000003" bottom="0.52" header="0.59" footer="0.32"/>
  <pageSetup paperSize="9" scale="82" orientation="landscape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L38"/>
  <sheetViews>
    <sheetView topLeftCell="B1" zoomScaleNormal="100" zoomScaleSheetLayoutView="90" workbookViewId="0">
      <pane xSplit="1" ySplit="7" topLeftCell="C8" activePane="bottomRight" state="frozen"/>
      <selection activeCell="B1" sqref="B1"/>
      <selection pane="topRight" activeCell="AI1" sqref="AI1"/>
      <selection pane="bottomLeft" activeCell="B8" sqref="B8"/>
      <selection pane="bottomRight" activeCell="L16" sqref="L16"/>
    </sheetView>
  </sheetViews>
  <sheetFormatPr baseColWidth="10" defaultRowHeight="11.25" x14ac:dyDescent="0.2"/>
  <cols>
    <col min="1" max="1" width="41.83203125" style="4" hidden="1" customWidth="1"/>
    <col min="2" max="2" width="71" style="4" customWidth="1"/>
    <col min="3" max="3" width="11.6640625" style="10" bestFit="1" customWidth="1"/>
    <col min="4" max="6" width="11.6640625" style="10" customWidth="1"/>
    <col min="7" max="7" width="12.1640625" style="10" customWidth="1"/>
    <col min="8" max="16384" width="12" style="4"/>
  </cols>
  <sheetData>
    <row r="1" spans="1:12" ht="15.75" x14ac:dyDescent="0.25">
      <c r="A1" s="5"/>
      <c r="B1" s="5"/>
    </row>
    <row r="2" spans="1:12" ht="72" customHeight="1" x14ac:dyDescent="0.25">
      <c r="A2" s="5"/>
      <c r="B2" s="5"/>
    </row>
    <row r="3" spans="1:12" ht="35.25" customHeight="1" x14ac:dyDescent="0.25">
      <c r="A3" s="110" t="s">
        <v>92</v>
      </c>
      <c r="B3" s="110"/>
      <c r="F3" s="62"/>
      <c r="J3" s="63"/>
    </row>
    <row r="4" spans="1:12" ht="15.75" customHeight="1" x14ac:dyDescent="0.25">
      <c r="A4" s="5"/>
      <c r="B4" s="5"/>
      <c r="F4" s="62"/>
      <c r="J4" s="63"/>
    </row>
    <row r="5" spans="1:12" ht="12.75" x14ac:dyDescent="0.2">
      <c r="B5" s="37"/>
      <c r="C5" s="106">
        <v>2016</v>
      </c>
      <c r="D5" s="107"/>
      <c r="E5" s="107"/>
      <c r="F5" s="108"/>
      <c r="G5" s="109">
        <v>2017</v>
      </c>
      <c r="H5" s="109"/>
      <c r="I5" s="109"/>
      <c r="J5" s="109"/>
    </row>
    <row r="6" spans="1:12" ht="12.75" x14ac:dyDescent="0.2">
      <c r="B6" s="37"/>
      <c r="C6" s="47" t="s">
        <v>44</v>
      </c>
      <c r="D6" s="47" t="s">
        <v>43</v>
      </c>
      <c r="E6" s="47" t="s">
        <v>45</v>
      </c>
      <c r="F6" s="47" t="s">
        <v>46</v>
      </c>
      <c r="G6" s="58" t="s">
        <v>44</v>
      </c>
      <c r="H6" s="47" t="s">
        <v>43</v>
      </c>
      <c r="I6" s="47" t="s">
        <v>45</v>
      </c>
      <c r="J6" s="47" t="s">
        <v>46</v>
      </c>
    </row>
    <row r="7" spans="1:12" ht="12.75" x14ac:dyDescent="0.2">
      <c r="B7" s="49"/>
      <c r="C7" s="49"/>
      <c r="D7" s="49"/>
      <c r="E7" s="49"/>
      <c r="F7" s="49"/>
      <c r="G7" s="49"/>
      <c r="H7" s="61"/>
      <c r="I7" s="61"/>
      <c r="J7" s="61"/>
    </row>
    <row r="8" spans="1:12" ht="12.75" x14ac:dyDescent="0.2">
      <c r="A8" s="1" t="s">
        <v>1</v>
      </c>
      <c r="B8" s="42" t="s">
        <v>107</v>
      </c>
      <c r="C8" s="41">
        <v>-11.5</v>
      </c>
      <c r="D8" s="42">
        <v>0.9</v>
      </c>
      <c r="E8" s="41">
        <v>3.9</v>
      </c>
      <c r="F8" s="41">
        <v>15.5</v>
      </c>
      <c r="G8" s="91">
        <v>17</v>
      </c>
      <c r="H8" s="91">
        <v>35.200000000000003</v>
      </c>
      <c r="I8" s="91">
        <v>66</v>
      </c>
      <c r="J8" s="42">
        <f>'P&amp;L'!I21</f>
        <v>73.900000000000006</v>
      </c>
      <c r="L8" s="1"/>
    </row>
    <row r="9" spans="1:12" ht="12.75" x14ac:dyDescent="0.2">
      <c r="A9" s="1" t="s">
        <v>27</v>
      </c>
      <c r="B9" s="41" t="s">
        <v>95</v>
      </c>
      <c r="C9" s="41">
        <v>29.2</v>
      </c>
      <c r="D9" s="42">
        <v>29.1</v>
      </c>
      <c r="E9" s="41">
        <v>30.2</v>
      </c>
      <c r="F9" s="41">
        <v>30.5</v>
      </c>
      <c r="G9" s="91">
        <v>29.6</v>
      </c>
      <c r="H9" s="91">
        <v>29.3</v>
      </c>
      <c r="I9" s="91">
        <v>28.7</v>
      </c>
      <c r="J9" s="42">
        <v>29.8</v>
      </c>
      <c r="L9" s="1"/>
    </row>
    <row r="10" spans="1:12" ht="12.75" x14ac:dyDescent="0.2">
      <c r="A10" s="1" t="s">
        <v>4</v>
      </c>
      <c r="B10" s="41" t="s">
        <v>59</v>
      </c>
      <c r="C10" s="41">
        <v>-3.3</v>
      </c>
      <c r="D10" s="42">
        <v>0.8</v>
      </c>
      <c r="E10" s="41">
        <v>0.6</v>
      </c>
      <c r="F10" s="41">
        <v>-2.8</v>
      </c>
      <c r="G10" s="91">
        <v>1.9</v>
      </c>
      <c r="H10" s="92">
        <v>-10.8</v>
      </c>
      <c r="I10" s="92">
        <v>-15</v>
      </c>
      <c r="J10" s="42">
        <v>6.4</v>
      </c>
      <c r="L10" s="1"/>
    </row>
    <row r="11" spans="1:12" ht="12.75" x14ac:dyDescent="0.2">
      <c r="A11" s="1"/>
      <c r="B11" s="41" t="s">
        <v>60</v>
      </c>
      <c r="C11" s="41">
        <v>0.2</v>
      </c>
      <c r="D11" s="42">
        <v>0.2</v>
      </c>
      <c r="E11" s="41">
        <v>0.1</v>
      </c>
      <c r="F11" s="41">
        <v>0.1</v>
      </c>
      <c r="G11" s="91">
        <v>0.6</v>
      </c>
      <c r="H11" s="91">
        <v>0.3</v>
      </c>
      <c r="I11" s="91">
        <v>0.4</v>
      </c>
      <c r="J11" s="42">
        <v>0.3</v>
      </c>
      <c r="L11" s="1"/>
    </row>
    <row r="12" spans="1:12" ht="12" customHeight="1" x14ac:dyDescent="0.2">
      <c r="A12" s="1" t="s">
        <v>5</v>
      </c>
      <c r="B12" s="80" t="s">
        <v>88</v>
      </c>
      <c r="C12" s="41">
        <v>1.5</v>
      </c>
      <c r="D12" s="42">
        <v>0</v>
      </c>
      <c r="E12" s="41">
        <v>0.2</v>
      </c>
      <c r="F12" s="41">
        <v>0.1</v>
      </c>
      <c r="G12" s="91">
        <v>0</v>
      </c>
      <c r="H12" s="92">
        <v>-0.2</v>
      </c>
      <c r="I12" s="92">
        <v>-0.2</v>
      </c>
      <c r="J12" s="42">
        <v>-0.3</v>
      </c>
      <c r="L12" s="1"/>
    </row>
    <row r="13" spans="1:12" ht="12.75" x14ac:dyDescent="0.2">
      <c r="A13" s="1"/>
      <c r="B13" s="41" t="s">
        <v>63</v>
      </c>
      <c r="C13" s="41">
        <v>-1.6</v>
      </c>
      <c r="D13" s="42">
        <v>-0.1</v>
      </c>
      <c r="E13" s="41">
        <v>-0.2</v>
      </c>
      <c r="F13" s="41">
        <v>-0.2</v>
      </c>
      <c r="G13" s="91" t="s">
        <v>65</v>
      </c>
      <c r="H13" s="91">
        <v>0</v>
      </c>
      <c r="I13" s="91">
        <v>0</v>
      </c>
      <c r="J13" s="42">
        <v>-8.5</v>
      </c>
      <c r="L13" s="1"/>
    </row>
    <row r="14" spans="1:12" ht="12.75" x14ac:dyDescent="0.2">
      <c r="A14" s="1"/>
      <c r="B14" s="41" t="s">
        <v>64</v>
      </c>
      <c r="C14" s="41">
        <v>0.3</v>
      </c>
      <c r="D14" s="42">
        <v>0.4</v>
      </c>
      <c r="E14" s="41">
        <v>0.3</v>
      </c>
      <c r="F14" s="41">
        <v>0.1</v>
      </c>
      <c r="G14" s="91">
        <v>0.3</v>
      </c>
      <c r="H14" s="91">
        <v>0.5</v>
      </c>
      <c r="I14" s="91">
        <v>0.5</v>
      </c>
      <c r="J14" s="42">
        <v>0.6</v>
      </c>
      <c r="L14" s="1"/>
    </row>
    <row r="15" spans="1:12" ht="12.75" x14ac:dyDescent="0.2">
      <c r="A15" s="1"/>
      <c r="B15" s="41" t="s">
        <v>89</v>
      </c>
      <c r="C15" s="41">
        <v>2.1</v>
      </c>
      <c r="D15" s="42">
        <v>2.7</v>
      </c>
      <c r="E15" s="41">
        <v>0.3</v>
      </c>
      <c r="F15" s="41">
        <v>2.1</v>
      </c>
      <c r="G15" s="91">
        <v>4</v>
      </c>
      <c r="H15" s="91">
        <v>6</v>
      </c>
      <c r="I15" s="91">
        <v>9.8000000000000007</v>
      </c>
      <c r="J15" s="42">
        <v>15.2</v>
      </c>
      <c r="L15" s="1"/>
    </row>
    <row r="16" spans="1:12" ht="12.75" x14ac:dyDescent="0.2">
      <c r="A16" s="1"/>
      <c r="B16" s="41" t="s">
        <v>62</v>
      </c>
      <c r="C16" s="41">
        <v>-1.6</v>
      </c>
      <c r="D16" s="42">
        <v>-2.1</v>
      </c>
      <c r="E16" s="41">
        <v>-1.6</v>
      </c>
      <c r="F16" s="41">
        <v>0.4</v>
      </c>
      <c r="G16" s="91">
        <v>-1.6</v>
      </c>
      <c r="H16" s="92">
        <v>-5</v>
      </c>
      <c r="I16" s="92">
        <v>-7.3</v>
      </c>
      <c r="J16" s="42">
        <v>-25.1</v>
      </c>
      <c r="L16" s="1"/>
    </row>
    <row r="17" spans="1:12" ht="12.75" x14ac:dyDescent="0.2">
      <c r="A17" s="1" t="s">
        <v>6</v>
      </c>
      <c r="B17" s="41" t="s">
        <v>29</v>
      </c>
      <c r="C17" s="41">
        <v>-3.8</v>
      </c>
      <c r="D17" s="42">
        <v>2.9</v>
      </c>
      <c r="E17" s="41">
        <v>5.7</v>
      </c>
      <c r="F17" s="41">
        <v>-1.7</v>
      </c>
      <c r="G17" s="91">
        <v>-2.2000000000000002</v>
      </c>
      <c r="H17" s="91">
        <v>0.6</v>
      </c>
      <c r="I17" s="92">
        <v>-4.9000000000000004</v>
      </c>
      <c r="J17" s="42">
        <v>-6.7</v>
      </c>
      <c r="L17" s="1"/>
    </row>
    <row r="18" spans="1:12" ht="12.75" x14ac:dyDescent="0.2">
      <c r="A18" s="1" t="s">
        <v>7</v>
      </c>
      <c r="B18" s="41" t="s">
        <v>30</v>
      </c>
      <c r="C18" s="41">
        <v>2.4</v>
      </c>
      <c r="D18" s="42">
        <v>-3.6</v>
      </c>
      <c r="E18" s="41">
        <v>-8.6999999999999993</v>
      </c>
      <c r="F18" s="41">
        <v>-3.8</v>
      </c>
      <c r="G18" s="91">
        <v>-8</v>
      </c>
      <c r="H18" s="92">
        <v>-11.3</v>
      </c>
      <c r="I18" s="92">
        <v>-23.3</v>
      </c>
      <c r="J18" s="42">
        <v>-10.199999999999999</v>
      </c>
      <c r="L18" s="1"/>
    </row>
    <row r="19" spans="1:12" ht="12.75" x14ac:dyDescent="0.2">
      <c r="A19" s="1" t="s">
        <v>3</v>
      </c>
      <c r="B19" s="41" t="s">
        <v>96</v>
      </c>
      <c r="C19" s="41">
        <v>-5.0999999999999996</v>
      </c>
      <c r="D19" s="42">
        <v>-2.1</v>
      </c>
      <c r="E19" s="41">
        <v>4.8</v>
      </c>
      <c r="F19" s="41">
        <v>-8.1</v>
      </c>
      <c r="G19" s="91">
        <v>-6.9</v>
      </c>
      <c r="H19" s="91">
        <v>0.4</v>
      </c>
      <c r="I19" s="91">
        <v>1.4</v>
      </c>
      <c r="J19" s="42">
        <v>-9.3000000000000007</v>
      </c>
      <c r="L19" s="1"/>
    </row>
    <row r="20" spans="1:12" ht="12.75" x14ac:dyDescent="0.2">
      <c r="A20" s="1" t="s">
        <v>8</v>
      </c>
      <c r="B20" s="41" t="s">
        <v>28</v>
      </c>
      <c r="C20" s="41">
        <v>0.5</v>
      </c>
      <c r="D20" s="42">
        <v>-0.2</v>
      </c>
      <c r="E20" s="41">
        <v>0.1</v>
      </c>
      <c r="F20" s="41">
        <v>-0.2</v>
      </c>
      <c r="G20" s="91">
        <v>0</v>
      </c>
      <c r="H20" s="92">
        <v>-0.2</v>
      </c>
      <c r="I20" s="92">
        <v>-0.4</v>
      </c>
      <c r="J20" s="42">
        <v>-0.4</v>
      </c>
      <c r="L20" s="1"/>
    </row>
    <row r="21" spans="1:12" ht="12.75" x14ac:dyDescent="0.2">
      <c r="A21" s="1"/>
      <c r="B21" s="41" t="s">
        <v>41</v>
      </c>
      <c r="C21" s="41">
        <v>5.6</v>
      </c>
      <c r="D21" s="42">
        <v>5.7</v>
      </c>
      <c r="E21" s="41">
        <v>0.3</v>
      </c>
      <c r="F21" s="41">
        <v>6.4</v>
      </c>
      <c r="G21" s="91">
        <v>3.4</v>
      </c>
      <c r="H21" s="91">
        <v>10.199999999999999</v>
      </c>
      <c r="I21" s="91">
        <v>13.9</v>
      </c>
      <c r="J21" s="42">
        <v>-8.8000000000000007</v>
      </c>
      <c r="L21" s="1"/>
    </row>
    <row r="22" spans="1:12" ht="12.75" x14ac:dyDescent="0.2">
      <c r="A22" s="1"/>
      <c r="B22" s="41" t="s">
        <v>61</v>
      </c>
      <c r="C22" s="41">
        <v>8</v>
      </c>
      <c r="D22" s="42">
        <v>-5.4</v>
      </c>
      <c r="E22" s="41">
        <v>7</v>
      </c>
      <c r="F22" s="41">
        <v>2.9</v>
      </c>
      <c r="G22" s="91">
        <v>-4.2</v>
      </c>
      <c r="H22" s="91">
        <v>5.6</v>
      </c>
      <c r="I22" s="91">
        <v>6.8</v>
      </c>
      <c r="J22" s="42">
        <v>-3.6</v>
      </c>
      <c r="L22" s="1"/>
    </row>
    <row r="23" spans="1:12" ht="12.75" x14ac:dyDescent="0.2">
      <c r="A23" s="1"/>
      <c r="B23" s="41" t="s">
        <v>114</v>
      </c>
      <c r="C23" s="41">
        <v>-5.0999999999999996</v>
      </c>
      <c r="D23" s="42">
        <v>-5</v>
      </c>
      <c r="E23" s="41">
        <v>-4.7</v>
      </c>
      <c r="F23" s="41">
        <v>-5.8</v>
      </c>
      <c r="G23" s="91">
        <v>0.4</v>
      </c>
      <c r="H23" s="91">
        <v>4</v>
      </c>
      <c r="I23" s="91">
        <v>-2.4</v>
      </c>
      <c r="J23" s="42">
        <v>42.8</v>
      </c>
      <c r="L23" s="1"/>
    </row>
    <row r="24" spans="1:12" ht="12.75" x14ac:dyDescent="0.2">
      <c r="A24" s="1"/>
      <c r="B24" s="41" t="s">
        <v>97</v>
      </c>
      <c r="C24" s="41">
        <f>3.9+5.1</f>
        <v>9</v>
      </c>
      <c r="D24" s="42">
        <f>-10.1+5</f>
        <v>-5.0999999999999996</v>
      </c>
      <c r="E24" s="41">
        <f>-2+4.7</f>
        <v>2.7</v>
      </c>
      <c r="F24" s="41">
        <v>-6.8</v>
      </c>
      <c r="G24" s="91">
        <v>14.8</v>
      </c>
      <c r="H24" s="91">
        <v>5</v>
      </c>
      <c r="I24" s="91">
        <v>0.9</v>
      </c>
      <c r="J24" s="42">
        <v>11.1</v>
      </c>
      <c r="L24" s="1"/>
    </row>
    <row r="25" spans="1:12" ht="12.75" x14ac:dyDescent="0.2">
      <c r="A25" s="3" t="s">
        <v>9</v>
      </c>
      <c r="B25" s="77" t="s">
        <v>69</v>
      </c>
      <c r="C25" s="77">
        <v>26.8</v>
      </c>
      <c r="D25" s="77">
        <v>19.100000000000001</v>
      </c>
      <c r="E25" s="77">
        <v>41</v>
      </c>
      <c r="F25" s="77">
        <v>28.7</v>
      </c>
      <c r="G25" s="90">
        <v>48.699999999999989</v>
      </c>
      <c r="H25" s="90">
        <v>65.599999999999994</v>
      </c>
      <c r="I25" s="90">
        <v>77.3</v>
      </c>
      <c r="J25" s="90">
        <f>SUM(J8:J24)</f>
        <v>107.19999999999999</v>
      </c>
      <c r="L25" s="1"/>
    </row>
    <row r="26" spans="1:12" ht="12.75" x14ac:dyDescent="0.2">
      <c r="A26" s="1"/>
      <c r="B26" s="41"/>
      <c r="C26" s="41"/>
      <c r="D26" s="61"/>
      <c r="E26" s="61"/>
      <c r="F26" s="61"/>
      <c r="G26" s="41"/>
      <c r="H26" s="61"/>
      <c r="I26" s="61"/>
      <c r="J26" s="61"/>
    </row>
    <row r="27" spans="1:12" ht="12.75" customHeight="1" x14ac:dyDescent="0.2">
      <c r="A27" s="1" t="s">
        <v>13</v>
      </c>
      <c r="B27" s="89" t="s">
        <v>85</v>
      </c>
      <c r="C27" s="41">
        <v>-33.5</v>
      </c>
      <c r="D27" s="41">
        <v>-19</v>
      </c>
      <c r="E27" s="41">
        <v>-25.3</v>
      </c>
      <c r="F27" s="41">
        <v>-18.899999999999999</v>
      </c>
      <c r="G27" s="91">
        <v>-17.399999999999999</v>
      </c>
      <c r="H27" s="92">
        <v>-23.8</v>
      </c>
      <c r="I27" s="92">
        <v>-19.100000000000001</v>
      </c>
      <c r="J27" s="42">
        <v>-69</v>
      </c>
    </row>
    <row r="28" spans="1:12" ht="14.25" customHeight="1" x14ac:dyDescent="0.2">
      <c r="A28" s="1"/>
      <c r="B28" s="89" t="s">
        <v>86</v>
      </c>
      <c r="C28" s="98">
        <v>0</v>
      </c>
      <c r="D28" s="98">
        <v>0</v>
      </c>
      <c r="E28" s="98">
        <v>0</v>
      </c>
      <c r="F28" s="88">
        <v>0.1</v>
      </c>
      <c r="G28" s="98">
        <v>0</v>
      </c>
      <c r="H28" s="98">
        <v>0</v>
      </c>
      <c r="I28" s="98">
        <v>0</v>
      </c>
      <c r="J28" s="98">
        <v>0</v>
      </c>
    </row>
    <row r="29" spans="1:12" ht="14.25" customHeight="1" x14ac:dyDescent="0.2">
      <c r="A29" s="3"/>
      <c r="B29" s="77" t="s">
        <v>87</v>
      </c>
      <c r="C29" s="77">
        <v>-33.5</v>
      </c>
      <c r="D29" s="77">
        <v>-19</v>
      </c>
      <c r="E29" s="77">
        <v>-25.3</v>
      </c>
      <c r="F29" s="77">
        <v>-18.8</v>
      </c>
      <c r="G29" s="97">
        <v>-17.399999999999999</v>
      </c>
      <c r="H29" s="97">
        <v>-23.8</v>
      </c>
      <c r="I29" s="97">
        <v>-19.100000000000001</v>
      </c>
      <c r="J29" s="97">
        <f>SUM(J27:J28)</f>
        <v>-69</v>
      </c>
    </row>
    <row r="30" spans="1:12" ht="12.75" x14ac:dyDescent="0.2">
      <c r="A30" s="1"/>
      <c r="B30" s="42" t="s">
        <v>98</v>
      </c>
      <c r="C30" s="76">
        <v>20</v>
      </c>
      <c r="D30" s="76">
        <v>-32.6</v>
      </c>
      <c r="E30" s="76">
        <v>-0.1</v>
      </c>
      <c r="F30" s="76">
        <v>-26.4</v>
      </c>
      <c r="G30" s="42">
        <v>23.2</v>
      </c>
      <c r="H30" s="42">
        <v>26.1</v>
      </c>
      <c r="I30" s="42">
        <v>104.5</v>
      </c>
      <c r="J30" s="42">
        <v>-62.9</v>
      </c>
    </row>
    <row r="31" spans="1:12" ht="12.75" x14ac:dyDescent="0.2">
      <c r="A31" s="1"/>
      <c r="B31" s="77" t="s">
        <v>42</v>
      </c>
      <c r="C31" s="77">
        <v>-13.5</v>
      </c>
      <c r="D31" s="77">
        <v>-51.6</v>
      </c>
      <c r="E31" s="77">
        <v>-25.4</v>
      </c>
      <c r="F31" s="77">
        <v>-45.2</v>
      </c>
      <c r="G31" s="93">
        <v>-26.000000000000004</v>
      </c>
      <c r="H31" s="93">
        <v>-59.8</v>
      </c>
      <c r="I31" s="93">
        <v>46.2</v>
      </c>
      <c r="J31" s="94">
        <f>SUM(J29:J30)</f>
        <v>-131.9</v>
      </c>
    </row>
    <row r="32" spans="1:12" ht="12.75" x14ac:dyDescent="0.2">
      <c r="A32" s="3" t="s">
        <v>10</v>
      </c>
      <c r="B32" s="43"/>
      <c r="C32" s="78"/>
      <c r="D32" s="61"/>
      <c r="E32" s="61"/>
      <c r="F32" s="61"/>
      <c r="G32" s="78"/>
      <c r="H32" s="61"/>
      <c r="I32" s="61"/>
      <c r="J32" s="84"/>
    </row>
    <row r="33" spans="1:10" ht="12.75" x14ac:dyDescent="0.2">
      <c r="A33" s="1"/>
      <c r="B33" s="79" t="s">
        <v>115</v>
      </c>
      <c r="C33" s="88" t="s">
        <v>113</v>
      </c>
      <c r="D33" s="88" t="s">
        <v>113</v>
      </c>
      <c r="E33" s="40" t="s">
        <v>113</v>
      </c>
      <c r="F33" s="40" t="s">
        <v>113</v>
      </c>
      <c r="G33" s="95" t="s">
        <v>65</v>
      </c>
      <c r="H33" s="95" t="s">
        <v>65</v>
      </c>
      <c r="I33" s="95" t="s">
        <v>65</v>
      </c>
      <c r="J33" s="83">
        <v>-31.4</v>
      </c>
    </row>
    <row r="34" spans="1:10" ht="12.75" x14ac:dyDescent="0.2">
      <c r="A34" s="1"/>
      <c r="B34" s="77" t="s">
        <v>31</v>
      </c>
      <c r="C34" s="77">
        <v>0</v>
      </c>
      <c r="D34" s="77">
        <v>0</v>
      </c>
      <c r="E34" s="77">
        <v>0</v>
      </c>
      <c r="F34" s="77">
        <v>0</v>
      </c>
      <c r="G34" s="94">
        <v>0</v>
      </c>
      <c r="H34" s="94">
        <v>0</v>
      </c>
      <c r="I34" s="94">
        <v>0</v>
      </c>
      <c r="J34" s="94">
        <v>-31.4</v>
      </c>
    </row>
    <row r="35" spans="1:10" ht="12.75" x14ac:dyDescent="0.2">
      <c r="A35" s="3" t="s">
        <v>11</v>
      </c>
      <c r="B35" s="41"/>
      <c r="C35" s="41"/>
      <c r="D35" s="41"/>
      <c r="E35" s="41"/>
      <c r="F35" s="41"/>
      <c r="G35" s="41"/>
      <c r="H35" s="41"/>
      <c r="I35" s="41"/>
      <c r="J35" s="41"/>
    </row>
    <row r="36" spans="1:10" ht="12.75" x14ac:dyDescent="0.2">
      <c r="A36" s="1" t="s">
        <v>12</v>
      </c>
      <c r="B36" s="41" t="s">
        <v>71</v>
      </c>
      <c r="C36" s="41">
        <v>0.6</v>
      </c>
      <c r="D36" s="41">
        <v>2.1</v>
      </c>
      <c r="E36" s="41">
        <v>-1.2</v>
      </c>
      <c r="F36" s="41">
        <v>0.3</v>
      </c>
      <c r="G36" s="91">
        <v>2.2999999999999998</v>
      </c>
      <c r="H36" s="96" t="s">
        <v>111</v>
      </c>
      <c r="I36" s="96" t="s">
        <v>112</v>
      </c>
      <c r="J36" s="96">
        <v>0.9</v>
      </c>
    </row>
    <row r="37" spans="1:10" ht="12.75" x14ac:dyDescent="0.2">
      <c r="B37" s="8"/>
    </row>
    <row r="38" spans="1:10" x14ac:dyDescent="0.2">
      <c r="B38"/>
      <c r="C38" s="4"/>
      <c r="D38" s="4"/>
      <c r="E38" s="4"/>
      <c r="F38" s="4"/>
      <c r="G38" s="4"/>
    </row>
  </sheetData>
  <customSheetViews>
    <customSheetView guid="{F5202215-7196-48B4-B9FC-E365702EF602}" fitToPage="1" hiddenRows="1" hiddenColumns="1" showRuler="0" topLeftCell="B4">
      <selection activeCell="X20" sqref="X20"/>
      <pageMargins left="0.78740157499999996" right="0.78740157499999996" top="0.28000000000000003" bottom="0.984251969" header="1.03" footer="0.4921259845"/>
      <pageSetup paperSize="9" scale="93" orientation="landscape" r:id="rId1"/>
      <headerFooter alignWithMargins="0"/>
    </customSheetView>
    <customSheetView guid="{8BD95CFF-1187-4326-8FBA-C4874A94875E}" fitToPage="1" hiddenColumns="1" showRuler="0" topLeftCell="B1">
      <selection activeCell="A56" sqref="A56"/>
      <pageMargins left="0.78740157499999996" right="0.78740157499999996" top="0.28000000000000003" bottom="0.984251969" header="1.03" footer="0.4921259845"/>
      <pageSetup paperSize="9" scale="89" orientation="landscape" r:id="rId2"/>
      <headerFooter alignWithMargins="0"/>
    </customSheetView>
  </customSheetViews>
  <mergeCells count="3">
    <mergeCell ref="A3:B3"/>
    <mergeCell ref="C5:F5"/>
    <mergeCell ref="G5:J5"/>
  </mergeCells>
  <phoneticPr fontId="0" type="noConversion"/>
  <pageMargins left="0.78740157499999996" right="0.78740157499999996" top="0.28000000000000003" bottom="0.984251969" header="1.03" footer="0.4921259845"/>
  <pageSetup paperSize="9" scale="98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Cover</vt:lpstr>
      <vt:lpstr>Siltronic at a glance</vt:lpstr>
      <vt:lpstr>P&amp;L</vt:lpstr>
      <vt:lpstr>Balance Sheet</vt:lpstr>
      <vt:lpstr>Cash Flow</vt:lpstr>
      <vt:lpstr>'Balance Sheet'!Druckbereich</vt:lpstr>
      <vt:lpstr>'Cash Flow'!Druckbereich</vt:lpstr>
      <vt:lpstr>'P&amp;L'!Druckbereich</vt:lpstr>
      <vt:lpstr>'Siltronic at a glance'!Druckbereich</vt:lpstr>
    </vt:vector>
  </TitlesOfParts>
  <Company>Wacker Chemie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Distelrath</dc:creator>
  <cp:lastModifiedBy>Fritz, Nathalie</cp:lastModifiedBy>
  <cp:lastPrinted>2018-02-28T09:56:27Z</cp:lastPrinted>
  <dcterms:created xsi:type="dcterms:W3CDTF">2006-05-17T13:39:10Z</dcterms:created>
  <dcterms:modified xsi:type="dcterms:W3CDTF">2018-03-05T09:44:01Z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ExAnalyzer_OldName">
    <vt:lpwstr>Siltronic_Quarterly_Development_GB2016 09032017 (2).xls</vt:lpwstr>
  </property>
</Properties>
</file>