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48" windowWidth="19440" windowHeight="5988" tabRatio="698" activeTab="0"/>
  </bookViews>
  <sheets>
    <sheet name="Cover" sheetId="1" r:id="rId1"/>
    <sheet name="Siltronic at a glance" sheetId="2" r:id="rId2"/>
    <sheet name="P&amp;L Quarterly " sheetId="3" r:id="rId3"/>
    <sheet name="Balance Sheet YTD" sheetId="4" r:id="rId4"/>
    <sheet name="Cash Flow Quarterly" sheetId="5" r:id="rId5"/>
    <sheet name="Grafik" sheetId="6" state="hidden" r:id="rId6"/>
    <sheet name="Kennzahlen" sheetId="7" state="hidden" r:id="rId7"/>
  </sheets>
  <definedNames>
    <definedName name="_xlnm.Print_Area" localSheetId="3">'Balance Sheet YTD'!$A$1:$C$50</definedName>
    <definedName name="_xlnm.Print_Area" localSheetId="4">'Cash Flow Quarterly'!$A$1:$D$41</definedName>
    <definedName name="_xlnm.Print_Area" localSheetId="2">'P&amp;L Quarterly '!$A$1:$C$27</definedName>
    <definedName name="_xlnm.Print_Area" localSheetId="1">'Siltronic at a glance'!$A$1:$C$31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 YTD'!#REF!</definedName>
    <definedName name="Z_8BD95CFF_1187_4326_8FBA_C4874A94875E_.wvu.Cols" localSheetId="4" hidden="1">'Cash Flow Quarterly'!$A:$A</definedName>
    <definedName name="Z_8BD95CFF_1187_4326_8FBA_C4874A94875E_.wvu.Cols" localSheetId="2" hidden="1">'P&amp;L Quarterly '!#REF!</definedName>
    <definedName name="Z_8BD95CFF_1187_4326_8FBA_C4874A94875E_.wvu.Rows" localSheetId="3" hidden="1">'Balance Sheet YTD'!#REF!</definedName>
    <definedName name="Z_8BD95CFF_1187_4326_8FBA_C4874A94875E_.wvu.Rows" localSheetId="6" hidden="1">'Kennzahlen'!$1:$1</definedName>
    <definedName name="Z_F5202215_7196_48B4_B9FC_E365702EF602_.wvu.Cols" localSheetId="3" hidden="1">'Balance Sheet YTD'!#REF!</definedName>
    <definedName name="Z_F5202215_7196_48B4_B9FC_E365702EF602_.wvu.Cols" localSheetId="4" hidden="1">'Cash Flow Quarterly'!$A:$A,'Cash Flow Quarterly'!#REF!</definedName>
    <definedName name="Z_F5202215_7196_48B4_B9FC_E365702EF602_.wvu.Cols" localSheetId="2" hidden="1">'P&amp;L Quarterly 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 Quarterly'!$A$1:$B$43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 YTD'!#REF!,'Balance Sheet YTD'!#REF!,'Balance Sheet YTD'!#REF!,'Balance Sheet YTD'!#REF!</definedName>
    <definedName name="Z_F5202215_7196_48B4_B9FC_E365702EF602_.wvu.Rows" localSheetId="4" hidden="1">'Cash Flow Quarterly'!#REF!,'Cash Flow Quarterly'!#REF!</definedName>
    <definedName name="Z_F5202215_7196_48B4_B9FC_E365702EF602_.wvu.Rows" localSheetId="6" hidden="1">'Kennzahlen'!$1:$1</definedName>
    <definedName name="Z_F5202215_7196_48B4_B9FC_E365702EF602_.wvu.Rows" localSheetId="2" hidden="1">'P&amp;L Quarterly '!#REF!,'P&amp;L Quarterly 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<sst xmlns="http://schemas.openxmlformats.org/spreadsheetml/2006/main" count="218" uniqueCount="146">
  <si>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</si>
  <si>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</si>
  <si>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</si>
  <si>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</si>
  <si>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</si>
  <si>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</si>
  <si>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</si>
  <si>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</si>
  <si>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</si>
  <si>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</si>
  <si>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</si>
  <si>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</si>
  <si>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</si>
  <si>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</si>
  <si>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</si>
  <si>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</si>
  <si>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</si>
  <si>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</si>
  <si>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</si>
  <si>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</si>
  <si>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</si>
  <si>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</si>
  <si>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</si>
  <si>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</si>
  <si>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</si>
  <si>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</si>
  <si>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</si>
  <si>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</si>
  <si>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</si>
  <si>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</si>
  <si>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</si>
  <si>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</si>
  <si>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</si>
  <si>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</si>
  <si>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</si>
  <si>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</si>
  <si>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</si>
  <si>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</si>
  <si>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</si>
  <si>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</si>
  <si>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</si>
  <si>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</si>
  <si>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</si>
  <si>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</si>
  <si>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</si>
  <si>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</si>
  <si>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</si>
  <si>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</si>
  <si>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</si>
  <si>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</si>
  <si>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</si>
  <si>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</si>
  <si>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</si>
  <si>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</si>
  <si>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</si>
  <si>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</si>
  <si>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</si>
  <si>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</si>
  <si>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</si>
  <si>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</si>
  <si>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</si>
  <si>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</si>
  <si>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</si>
  <si>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</si>
  <si>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</si>
  <si>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</si>
  <si>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</si>
  <si>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</si>
  <si>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</si>
  <si>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</si>
  <si>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</si>
  <si>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</si>
  <si>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</si>
  <si>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</si>
  <si>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</si>
  <si>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</si>
  <si>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</si>
  <si>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</si>
  <si>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</si>
  <si>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</si>
  <si>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</si>
  <si>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</si>
  <si>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</si>
  <si>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</si>
  <si>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</si>
  <si>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</si>
  <si>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</si>
  <si>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</si>
  <si>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</si>
  <si>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</si>
  <si>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</si>
  <si>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</si>
  <si>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</si>
  <si>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</si>
  <si>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</si>
  <si>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</si>
  <si>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Income Statement (per quarter)</t>
  </si>
  <si>
    <t>Balance Sheet (year-to-date)</t>
  </si>
  <si>
    <t>Statement of cash flows (per quarter)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</si>
  <si>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</si>
  <si>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</si>
  <si>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</si>
  <si>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</si>
  <si>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</si>
  <si>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</si>
  <si>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</si>
  <si>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</si>
  <si>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-</t>
  </si>
  <si>
    <t>Subscribed capital of Siltronic AG</t>
  </si>
  <si>
    <t>Capital reserves of Siltronic AG</t>
  </si>
  <si>
    <t>Income tax receivables</t>
  </si>
  <si>
    <t>Provisions for income tax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</si>
  <si>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</si>
  <si>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</si>
  <si>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</si>
  <si>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</si>
  <si>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</si>
  <si>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</si>
  <si>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</si>
  <si>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</si>
  <si>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</si>
  <si>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</si>
  <si>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</si>
  <si>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</si>
  <si>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</si>
  <si>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</si>
  <si>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</si>
  <si>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</si>
  <si>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</si>
  <si>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</si>
  <si>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</si>
  <si>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</si>
  <si>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</si>
  <si>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</si>
  <si>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</si>
  <si>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</si>
  <si>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Proceeds from the disposal of property, plant and equipment</t>
  </si>
  <si>
    <t>Cash flow from investments excluding financial investments</t>
  </si>
  <si>
    <t>Payments for the acquisition of fixed-term deposits</t>
  </si>
  <si>
    <t>Proceeds from fixed-term deposits</t>
  </si>
  <si>
    <t>Proceeds from the IPO</t>
  </si>
  <si>
    <t>Utilization of funds (+) or additions to (–) cash pooling of loans from Wacker Chemie</t>
  </si>
  <si>
    <t>Proceeds from other financial liabilities</t>
  </si>
  <si>
    <t>April 28, 2016</t>
  </si>
  <si>
    <t>Interest income</t>
  </si>
  <si>
    <t>Tax expense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</si>
</sst>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49" fontId="9" fillId="0" borderId="32" xfId="54" applyNumberFormat="1" applyFont="1" applyFill="1" applyBorder="1" applyAlignment="1">
      <alignment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" fontId="22" fillId="37" borderId="32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9" fillId="0" borderId="32" xfId="0" applyNumberFormat="1" applyFont="1" applyFill="1" applyBorder="1" applyAlignment="1">
      <alignment/>
    </xf>
    <xf numFmtId="188" fontId="9" fillId="0" borderId="34" xfId="0" applyNumberFormat="1" applyFont="1" applyFill="1" applyBorder="1" applyAlignment="1">
      <alignment/>
    </xf>
    <xf numFmtId="188" fontId="9" fillId="0" borderId="0" xfId="54" applyNumberFormat="1" applyFont="1" applyFill="1" applyBorder="1" applyAlignment="1">
      <alignment horizontal="right" wrapText="1"/>
      <protection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77"/>
          <c:y val="0.1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0.7122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34679479"/>
        <c:axId val="43679856"/>
      </c:bar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479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66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731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6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"/>
          <c:w val="0.712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33013579"/>
        <c:axId val="28686756"/>
      </c:bar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3579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25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74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6575"/>
          <c:y val="0.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711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0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25"/>
          <c:w val="0.748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29426201"/>
        <c:axId val="63509218"/>
      </c:bar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62890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57175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65747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60032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63842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58127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B46" sqref="B46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9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80" customFormat="1" ht="33">
      <c r="A11" s="126" t="s">
        <v>92</v>
      </c>
      <c r="B11" s="126"/>
      <c r="C11" s="126"/>
      <c r="D11" s="81"/>
      <c r="E11" s="81"/>
    </row>
    <row r="13" spans="1:5" ht="21">
      <c r="A13" s="125">
        <v>2016</v>
      </c>
      <c r="B13" s="125"/>
      <c r="C13" s="125"/>
      <c r="D13" s="82"/>
      <c r="E13" s="82"/>
    </row>
    <row r="18" ht="15">
      <c r="A18" s="84" t="s">
        <v>143</v>
      </c>
    </row>
    <row r="20" ht="24.75" customHeight="1">
      <c r="A20" s="54" t="s">
        <v>63</v>
      </c>
    </row>
    <row r="21" ht="24.75" customHeight="1">
      <c r="A21" s="54" t="s">
        <v>122</v>
      </c>
    </row>
    <row r="22" ht="24.75" customHeight="1">
      <c r="A22" s="54" t="s">
        <v>89</v>
      </c>
    </row>
    <row r="23" ht="10.5" customHeight="1">
      <c r="A23" s="54"/>
    </row>
    <row r="24" ht="17.25">
      <c r="A24" s="83" t="s">
        <v>90</v>
      </c>
    </row>
    <row r="26" ht="17.25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C43" sqref="C43"/>
    </sheetView>
  </sheetViews>
  <sheetFormatPr defaultColWidth="12" defaultRowHeight="11.25"/>
  <cols>
    <col min="1" max="1" width="46.66015625" style="70" customWidth="1"/>
    <col min="2" max="2" width="15" style="70" customWidth="1"/>
    <col min="3" max="3" width="14.33203125" style="70" customWidth="1"/>
    <col min="4" max="16384" width="12" style="70" customWidth="1"/>
  </cols>
  <sheetData>
    <row r="1" ht="11.25">
      <c r="A1" s="10"/>
    </row>
    <row r="2" ht="58.5" customHeight="1">
      <c r="A2" s="10"/>
    </row>
    <row r="3" ht="43.5" customHeight="1">
      <c r="A3" s="71" t="s">
        <v>91</v>
      </c>
    </row>
    <row r="4" ht="19.5" customHeight="1"/>
    <row r="5" spans="1:3" ht="12.75">
      <c r="A5" s="116"/>
      <c r="B5" s="120">
        <v>2015</v>
      </c>
      <c r="C5" s="120">
        <v>2016</v>
      </c>
    </row>
    <row r="6" spans="1:3" ht="12.75">
      <c r="A6" s="117"/>
      <c r="B6" s="108" t="s">
        <v>75</v>
      </c>
      <c r="C6" s="108" t="s">
        <v>75</v>
      </c>
    </row>
    <row r="7" spans="1:3" ht="9.75">
      <c r="A7" s="85"/>
      <c r="B7" s="85"/>
      <c r="C7" s="85"/>
    </row>
    <row r="8" spans="1:4" ht="12.75">
      <c r="A8" s="86" t="str">
        <f>'P&amp;L Quarterly '!A8</f>
        <v>Sales</v>
      </c>
      <c r="B8" s="86">
        <f>'P&amp;L Quarterly '!B8</f>
        <v>238.7</v>
      </c>
      <c r="C8" s="86">
        <f>'P&amp;L Quarterly '!C8</f>
        <v>220.6</v>
      </c>
      <c r="D8" s="109"/>
    </row>
    <row r="9" spans="1:4" ht="12.75">
      <c r="A9" s="86" t="str">
        <f>'P&amp;L Quarterly '!A27</f>
        <v>EBITDA</v>
      </c>
      <c r="B9" s="86">
        <f>'P&amp;L Quarterly '!B27</f>
        <v>40.1</v>
      </c>
      <c r="C9" s="86">
        <f>'P&amp;L Quarterly '!C27</f>
        <v>23.599999999999987</v>
      </c>
      <c r="D9" s="109"/>
    </row>
    <row r="10" spans="1:4" ht="12.75">
      <c r="A10" s="86" t="s">
        <v>93</v>
      </c>
      <c r="B10" s="89">
        <f>B9/B8</f>
        <v>0.1679932970255551</v>
      </c>
      <c r="C10" s="89">
        <f>C9/C8</f>
        <v>0.10698096101541246</v>
      </c>
      <c r="D10" s="109"/>
    </row>
    <row r="11" spans="1:4" ht="12.75">
      <c r="A11" s="86" t="str">
        <f>'P&amp;L Quarterly '!A16</f>
        <v>EBIT</v>
      </c>
      <c r="B11" s="86">
        <f>'P&amp;L Quarterly '!B25</f>
        <v>8.299999999999997</v>
      </c>
      <c r="C11" s="86">
        <f>'P&amp;L Quarterly '!C25</f>
        <v>-5.600000000000012</v>
      </c>
      <c r="D11" s="109"/>
    </row>
    <row r="12" spans="1:4" ht="12.75">
      <c r="A12" s="86" t="s">
        <v>94</v>
      </c>
      <c r="B12" s="88">
        <f>B11/B8</f>
        <v>0.03477167993297024</v>
      </c>
      <c r="C12" s="88">
        <f>C11/C8</f>
        <v>-0.02538531278331828</v>
      </c>
      <c r="D12" s="109"/>
    </row>
    <row r="13" spans="1:4" ht="12.75">
      <c r="A13" s="86" t="s">
        <v>60</v>
      </c>
      <c r="B13" s="86">
        <f>'P&amp;L Quarterly '!B17+'P&amp;L Quarterly '!B18</f>
        <v>-2.1</v>
      </c>
      <c r="C13" s="86">
        <f>'P&amp;L Quarterly '!C17+'P&amp;L Quarterly '!C18</f>
        <v>-3.8</v>
      </c>
      <c r="D13" s="109"/>
    </row>
    <row r="14" spans="1:4" ht="12.75">
      <c r="A14" s="86" t="str">
        <f>'P&amp;L Quarterly '!A19</f>
        <v>Income before taxes</v>
      </c>
      <c r="B14" s="87">
        <f>'P&amp;L Quarterly '!B19</f>
        <v>6.1999999999999975</v>
      </c>
      <c r="C14" s="122">
        <f>'P&amp;L Quarterly '!C19</f>
        <v>-9.400000000000013</v>
      </c>
      <c r="D14" s="109"/>
    </row>
    <row r="15" spans="1:4" ht="12.75">
      <c r="A15" s="90" t="s">
        <v>123</v>
      </c>
      <c r="B15" s="86">
        <f>'P&amp;L Quarterly '!B21</f>
        <v>1.8999999999999977</v>
      </c>
      <c r="C15" s="86">
        <f>'P&amp;L Quarterly '!C21</f>
        <v>-11.500000000000012</v>
      </c>
      <c r="D15" s="109"/>
    </row>
    <row r="16" spans="1:3" ht="13.5" customHeight="1">
      <c r="A16" s="101" t="s">
        <v>61</v>
      </c>
      <c r="B16" s="119">
        <v>0.13</v>
      </c>
      <c r="C16" s="119">
        <v>-0.3433333333333334</v>
      </c>
    </row>
    <row r="17" spans="1:3" s="75" customFormat="1" ht="13.5" customHeight="1">
      <c r="A17" s="86"/>
      <c r="B17" s="91"/>
      <c r="C17" s="91"/>
    </row>
    <row r="18" spans="1:3" ht="12.75">
      <c r="A18" s="86" t="s">
        <v>95</v>
      </c>
      <c r="B18" s="86">
        <v>4.3</v>
      </c>
      <c r="C18" s="86">
        <v>20.4</v>
      </c>
    </row>
    <row r="19" spans="1:7" ht="15">
      <c r="A19" s="90" t="s">
        <v>116</v>
      </c>
      <c r="B19" s="86">
        <f>'Cash Flow Quarterly'!C24+'Cash Flow Quarterly'!C28</f>
        <v>39.6</v>
      </c>
      <c r="C19" s="86">
        <f>'Cash Flow Quarterly'!D24+'Cash Flow Quarterly'!D28</f>
        <v>-6.700000000000003</v>
      </c>
      <c r="D19" s="109"/>
      <c r="F19" s="109"/>
      <c r="G19" s="109"/>
    </row>
    <row r="20" spans="1:3" ht="9.75">
      <c r="A20" s="85"/>
      <c r="B20" s="85"/>
      <c r="C20" s="85"/>
    </row>
    <row r="21" spans="1:3" ht="12.75">
      <c r="A21" s="86" t="str">
        <f>+'Balance Sheet YTD'!A31</f>
        <v>Equity </v>
      </c>
      <c r="B21" s="86">
        <f>'Balance Sheet YTD'!B31</f>
        <v>197.49999999999991</v>
      </c>
      <c r="C21" s="86">
        <f>'Balance Sheet YTD'!C31</f>
        <v>418.2199999999999</v>
      </c>
    </row>
    <row r="22" spans="1:3" ht="12.75">
      <c r="A22" s="86" t="str">
        <f>+'Balance Sheet YTD'!A37</f>
        <v>Financial liabilities</v>
      </c>
      <c r="B22" s="86">
        <f>'Balance Sheet YTD'!B42+'Balance Sheet YTD'!B37</f>
        <v>181.5</v>
      </c>
      <c r="C22" s="86">
        <f>'Balance Sheet YTD'!C37</f>
        <v>39.2</v>
      </c>
    </row>
    <row r="23" spans="1:3" ht="12.75">
      <c r="A23" s="86" t="str">
        <f>+'Balance Sheet YTD'!A33</f>
        <v>Provisions for pensions</v>
      </c>
      <c r="B23" s="86">
        <f>'Balance Sheet YTD'!B33</f>
        <v>428.5</v>
      </c>
      <c r="C23" s="86">
        <f>'Balance Sheet YTD'!C33</f>
        <v>379</v>
      </c>
    </row>
    <row r="24" spans="1:3" ht="15">
      <c r="A24" s="86" t="s">
        <v>121</v>
      </c>
      <c r="B24" s="86">
        <f>'Balance Sheet YTD'!B20-'Balance Sheet YTD'!B42-'Balance Sheet YTD'!B37</f>
        <v>16.09999999999998</v>
      </c>
      <c r="C24" s="86">
        <f>'Balance Sheet YTD'!C42+'Balance Sheet YTD'!C20+'Balance Sheet YTD'!C19-'Balance Sheet YTD'!C37</f>
        <v>149.2</v>
      </c>
    </row>
    <row r="25" spans="1:3" ht="12.75">
      <c r="A25" s="86" t="str">
        <f>+'Balance Sheet YTD'!A23</f>
        <v>Total assets</v>
      </c>
      <c r="B25" s="86">
        <f>'Balance Sheet YTD'!B23</f>
        <v>1103.5</v>
      </c>
      <c r="C25" s="86">
        <f>'Balance Sheet YTD'!C23</f>
        <v>1030.7</v>
      </c>
    </row>
    <row r="26" spans="1:3" s="75" customFormat="1" ht="12.75">
      <c r="A26" s="86"/>
      <c r="B26" s="86"/>
      <c r="C26" s="86"/>
    </row>
    <row r="27" spans="1:3" ht="12.75">
      <c r="A27" s="86" t="s">
        <v>59</v>
      </c>
      <c r="B27" s="92">
        <v>4101</v>
      </c>
      <c r="C27" s="92">
        <v>3882</v>
      </c>
    </row>
    <row r="30" spans="1:3" ht="11.25" customHeight="1">
      <c r="A30" s="72" t="s">
        <v>128</v>
      </c>
      <c r="B30" s="73"/>
      <c r="C30" s="74"/>
    </row>
    <row r="31" spans="1:3" ht="13.5" customHeight="1">
      <c r="A31" s="73" t="s">
        <v>129</v>
      </c>
      <c r="C31" s="75"/>
    </row>
    <row r="32" ht="9.75">
      <c r="C32" s="75"/>
    </row>
    <row r="33" ht="9.75">
      <c r="C33" s="75"/>
    </row>
    <row r="36" ht="9.75">
      <c r="A36" s="76"/>
    </row>
  </sheetData>
  <sheetProtection/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7"/>
  <sheetViews>
    <sheetView zoomScalePageLayoutView="0" workbookViewId="0" topLeftCell="A1">
      <selection activeCell="B32" sqref="B32"/>
    </sheetView>
  </sheetViews>
  <sheetFormatPr defaultColWidth="12" defaultRowHeight="11.25"/>
  <cols>
    <col min="1" max="1" width="65.66015625" style="77" bestFit="1" customWidth="1"/>
    <col min="2" max="3" width="11.66015625" style="77" bestFit="1" customWidth="1"/>
    <col min="4" max="16384" width="12" style="77" customWidth="1"/>
  </cols>
  <sheetData>
    <row r="1" ht="11.25"/>
    <row r="2" ht="53.25" customHeight="1"/>
    <row r="3" spans="1:3" ht="52.5" customHeight="1">
      <c r="A3" s="78" t="s">
        <v>96</v>
      </c>
      <c r="B3" s="79"/>
      <c r="C3" s="79"/>
    </row>
    <row r="4" spans="1:3" ht="15">
      <c r="A4" s="79"/>
      <c r="B4" s="79"/>
      <c r="C4" s="79"/>
    </row>
    <row r="5" spans="1:3" ht="12.75">
      <c r="A5" s="96"/>
      <c r="B5" s="121">
        <v>2015</v>
      </c>
      <c r="C5" s="121">
        <v>2016</v>
      </c>
    </row>
    <row r="6" spans="1:3" ht="12.75">
      <c r="A6" s="96"/>
      <c r="B6" s="108" t="s">
        <v>75</v>
      </c>
      <c r="C6" s="108" t="s">
        <v>75</v>
      </c>
    </row>
    <row r="7" spans="1:3" ht="12.75">
      <c r="A7" s="93"/>
      <c r="B7" s="94"/>
      <c r="C7" s="94"/>
    </row>
    <row r="8" spans="1:3" ht="12.75">
      <c r="A8" s="93" t="s">
        <v>38</v>
      </c>
      <c r="B8" s="93">
        <v>238.7</v>
      </c>
      <c r="C8" s="93">
        <v>220.6</v>
      </c>
    </row>
    <row r="9" spans="1:3" ht="12.75">
      <c r="A9" s="93" t="s">
        <v>126</v>
      </c>
      <c r="B9" s="93">
        <v>-199.1</v>
      </c>
      <c r="C9" s="93">
        <v>-186.9</v>
      </c>
    </row>
    <row r="10" spans="1:3" ht="12.75">
      <c r="A10" s="97" t="s">
        <v>127</v>
      </c>
      <c r="B10" s="97">
        <f>SUM(B8:B9)</f>
        <v>39.599999999999994</v>
      </c>
      <c r="C10" s="97">
        <f>SUM(C8:C9)</f>
        <v>33.69999999999999</v>
      </c>
    </row>
    <row r="11" spans="1:3" ht="12.75">
      <c r="A11" s="93" t="s">
        <v>39</v>
      </c>
      <c r="B11" s="93">
        <v>-8.5</v>
      </c>
      <c r="C11" s="93">
        <v>-8</v>
      </c>
    </row>
    <row r="12" spans="1:3" ht="12.75">
      <c r="A12" s="93" t="s">
        <v>40</v>
      </c>
      <c r="B12" s="93">
        <v>-16.2</v>
      </c>
      <c r="C12" s="93">
        <v>-16.2</v>
      </c>
    </row>
    <row r="13" spans="1:3" ht="12.75">
      <c r="A13" s="93" t="s">
        <v>125</v>
      </c>
      <c r="B13" s="93">
        <v>-4.2</v>
      </c>
      <c r="C13" s="93">
        <v>-5.5</v>
      </c>
    </row>
    <row r="14" spans="1:3" ht="12.75">
      <c r="A14" s="93" t="s">
        <v>64</v>
      </c>
      <c r="B14" s="93">
        <v>56.1</v>
      </c>
      <c r="C14" s="93">
        <v>16.5</v>
      </c>
    </row>
    <row r="15" spans="1:3" ht="12.75">
      <c r="A15" s="93" t="s">
        <v>87</v>
      </c>
      <c r="B15" s="93">
        <v>-58.5</v>
      </c>
      <c r="C15" s="93">
        <v>-26.1</v>
      </c>
    </row>
    <row r="16" spans="1:3" ht="12.75">
      <c r="A16" s="97" t="s">
        <v>4</v>
      </c>
      <c r="B16" s="97">
        <f>+SUM(B10:B15)</f>
        <v>8.299999999999997</v>
      </c>
      <c r="C16" s="97">
        <f>+SUM(C10:C15)</f>
        <v>-5.600000000000012</v>
      </c>
    </row>
    <row r="17" spans="1:3" ht="12.75">
      <c r="A17" s="93" t="s">
        <v>41</v>
      </c>
      <c r="B17" s="93">
        <v>-0.6</v>
      </c>
      <c r="C17" s="93">
        <v>-1.5</v>
      </c>
    </row>
    <row r="18" spans="1:3" ht="12.75">
      <c r="A18" s="93" t="s">
        <v>42</v>
      </c>
      <c r="B18" s="93">
        <v>-1.5</v>
      </c>
      <c r="C18" s="93">
        <v>-2.3</v>
      </c>
    </row>
    <row r="19" spans="1:3" ht="12.75">
      <c r="A19" s="97" t="s">
        <v>65</v>
      </c>
      <c r="B19" s="97">
        <f>SUM(B16:B18)</f>
        <v>6.1999999999999975</v>
      </c>
      <c r="C19" s="97">
        <f>SUM(C16:C18)</f>
        <v>-9.400000000000013</v>
      </c>
    </row>
    <row r="20" spans="1:3" ht="12.75">
      <c r="A20" s="93" t="s">
        <v>66</v>
      </c>
      <c r="B20" s="93">
        <v>-4.3</v>
      </c>
      <c r="C20" s="93">
        <v>-2.1</v>
      </c>
    </row>
    <row r="21" spans="1:3" ht="12.75">
      <c r="A21" s="97" t="s">
        <v>123</v>
      </c>
      <c r="B21" s="97">
        <f>SUM(B19:B20)</f>
        <v>1.8999999999999977</v>
      </c>
      <c r="C21" s="97">
        <f>SUM(C19:C20)</f>
        <v>-11.500000000000012</v>
      </c>
    </row>
    <row r="22" spans="1:3" ht="12.75">
      <c r="A22" s="93" t="s">
        <v>84</v>
      </c>
      <c r="B22" s="93">
        <v>-1.3</v>
      </c>
      <c r="C22" s="93">
        <v>-1.3</v>
      </c>
    </row>
    <row r="23" spans="1:3" ht="12.75">
      <c r="A23" s="97" t="s">
        <v>112</v>
      </c>
      <c r="B23" s="97">
        <f>+B21-B22</f>
        <v>3.1999999999999975</v>
      </c>
      <c r="C23" s="97">
        <f>+C21-C22</f>
        <v>-10.200000000000012</v>
      </c>
    </row>
    <row r="24" spans="1:3" ht="12.75">
      <c r="A24" s="95"/>
      <c r="B24" s="95"/>
      <c r="C24" s="95"/>
    </row>
    <row r="25" spans="1:3" ht="12.75">
      <c r="A25" s="97" t="s">
        <v>4</v>
      </c>
      <c r="B25" s="97">
        <f>+B16</f>
        <v>8.299999999999997</v>
      </c>
      <c r="C25" s="97">
        <f>+C16</f>
        <v>-5.600000000000012</v>
      </c>
    </row>
    <row r="26" spans="1:3" ht="12.75">
      <c r="A26" s="93" t="s">
        <v>124</v>
      </c>
      <c r="B26" s="93">
        <f>-32.2+0.4</f>
        <v>-31.800000000000004</v>
      </c>
      <c r="C26" s="93">
        <v>-29.2</v>
      </c>
    </row>
    <row r="27" spans="1:3" ht="12.75">
      <c r="A27" s="97" t="s">
        <v>11</v>
      </c>
      <c r="B27" s="97">
        <f>B25-B26</f>
        <v>40.1</v>
      </c>
      <c r="C27" s="97">
        <f>C25-C26</f>
        <v>23.599999999999987</v>
      </c>
    </row>
  </sheetData>
  <sheetProtection/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0"/>
  <sheetViews>
    <sheetView workbookViewId="0" topLeftCell="A19">
      <selection activeCell="C47" sqref="C47"/>
    </sheetView>
  </sheetViews>
  <sheetFormatPr defaultColWidth="12" defaultRowHeight="11.25"/>
  <cols>
    <col min="1" max="1" width="58.66015625" style="51" bestFit="1" customWidth="1"/>
    <col min="2" max="3" width="11.66015625" style="51" customWidth="1"/>
    <col min="4" max="4" width="12" style="51" customWidth="1"/>
    <col min="5" max="16384" width="12" style="51" customWidth="1"/>
  </cols>
  <sheetData>
    <row r="1" ht="12.75"/>
    <row r="2" ht="54.75" customHeight="1"/>
    <row r="3" spans="1:2" ht="50.25" customHeight="1">
      <c r="A3" s="67" t="s">
        <v>97</v>
      </c>
      <c r="B3" s="1"/>
    </row>
    <row r="4" ht="12.75">
      <c r="C4" s="52"/>
    </row>
    <row r="5" spans="1:3" ht="12.75">
      <c r="A5" s="96"/>
      <c r="B5" s="121">
        <v>2015</v>
      </c>
      <c r="C5" s="121">
        <v>2016</v>
      </c>
    </row>
    <row r="6" spans="1:3" ht="12.75">
      <c r="A6" s="96"/>
      <c r="B6" s="118">
        <v>42094</v>
      </c>
      <c r="C6" s="118">
        <v>42094</v>
      </c>
    </row>
    <row r="7" spans="1:3" ht="12.75">
      <c r="A7" s="98"/>
      <c r="B7" s="99"/>
      <c r="C7" s="99"/>
    </row>
    <row r="8" spans="1:3" ht="12.75">
      <c r="A8" s="100" t="s">
        <v>130</v>
      </c>
      <c r="B8" s="100">
        <v>573.6</v>
      </c>
      <c r="C8" s="100">
        <v>536.7</v>
      </c>
    </row>
    <row r="9" spans="1:3" ht="12.75">
      <c r="A9" s="100" t="s">
        <v>83</v>
      </c>
      <c r="B9" s="100">
        <v>30</v>
      </c>
      <c r="C9" s="100">
        <v>28.9</v>
      </c>
    </row>
    <row r="10" spans="1:3" ht="13.5" customHeight="1">
      <c r="A10" s="101" t="s">
        <v>110</v>
      </c>
      <c r="B10" s="100">
        <v>0.2</v>
      </c>
      <c r="C10" s="100">
        <v>0.1</v>
      </c>
    </row>
    <row r="11" spans="1:3" ht="12.75">
      <c r="A11" s="100" t="s">
        <v>43</v>
      </c>
      <c r="B11" s="99" t="s">
        <v>107</v>
      </c>
      <c r="C11" s="99">
        <v>2.3</v>
      </c>
    </row>
    <row r="12" spans="1:3" ht="12.75">
      <c r="A12" s="100" t="s">
        <v>88</v>
      </c>
      <c r="B12" s="100">
        <v>7.8</v>
      </c>
      <c r="C12" s="100">
        <v>5.6</v>
      </c>
    </row>
    <row r="13" spans="1:3" ht="12.75">
      <c r="A13" s="105" t="s">
        <v>67</v>
      </c>
      <c r="B13" s="105">
        <f>SUM(B8:B12)</f>
        <v>611.6</v>
      </c>
      <c r="C13" s="105">
        <f>SUM(C8:C12)</f>
        <v>573.6</v>
      </c>
    </row>
    <row r="14" spans="1:3" ht="12.75">
      <c r="A14" s="102"/>
      <c r="B14" s="100"/>
      <c r="C14" s="100"/>
    </row>
    <row r="15" spans="1:3" ht="12.75">
      <c r="A15" s="100" t="s">
        <v>44</v>
      </c>
      <c r="B15" s="100">
        <v>144.3</v>
      </c>
      <c r="C15" s="100">
        <v>146.6</v>
      </c>
    </row>
    <row r="16" spans="1:3" ht="12.75">
      <c r="A16" s="100" t="s">
        <v>45</v>
      </c>
      <c r="B16" s="100">
        <v>122.9</v>
      </c>
      <c r="C16" s="100">
        <v>97.8</v>
      </c>
    </row>
    <row r="17" spans="1:3" ht="12.75">
      <c r="A17" s="101" t="s">
        <v>110</v>
      </c>
      <c r="B17" s="100">
        <v>1.1</v>
      </c>
      <c r="C17" s="100">
        <v>1.3</v>
      </c>
    </row>
    <row r="18" spans="1:3" ht="12.75">
      <c r="A18" s="100" t="s">
        <v>43</v>
      </c>
      <c r="B18" s="100">
        <v>26</v>
      </c>
      <c r="C18" s="100">
        <v>23</v>
      </c>
    </row>
    <row r="19" spans="1:3" ht="12.75">
      <c r="A19" s="101" t="s">
        <v>131</v>
      </c>
      <c r="B19" s="99" t="s">
        <v>107</v>
      </c>
      <c r="C19" s="99">
        <v>20</v>
      </c>
    </row>
    <row r="20" spans="1:3" ht="12.75">
      <c r="A20" s="100" t="s">
        <v>46</v>
      </c>
      <c r="B20" s="100">
        <v>197.6</v>
      </c>
      <c r="C20" s="100">
        <v>168.4</v>
      </c>
    </row>
    <row r="21" spans="1:3" ht="12.75">
      <c r="A21" s="105" t="s">
        <v>47</v>
      </c>
      <c r="B21" s="105">
        <f>SUM(B15:B20)</f>
        <v>491.9000000000001</v>
      </c>
      <c r="C21" s="105">
        <f>SUM(C15:C20)</f>
        <v>457.1</v>
      </c>
    </row>
    <row r="22" spans="1:3" s="104" customFormat="1" ht="12.75">
      <c r="A22" s="103"/>
      <c r="B22" s="103"/>
      <c r="C22" s="103"/>
    </row>
    <row r="23" spans="1:3" ht="12.75">
      <c r="A23" s="106" t="s">
        <v>48</v>
      </c>
      <c r="B23" s="106">
        <f>+B21+B13</f>
        <v>1103.5</v>
      </c>
      <c r="C23" s="106">
        <f>+C21+C13</f>
        <v>1030.7</v>
      </c>
    </row>
    <row r="24" spans="1:3" ht="12.75">
      <c r="A24" s="102"/>
      <c r="B24" s="102"/>
      <c r="C24" s="102"/>
    </row>
    <row r="25" spans="1:3" ht="12.75">
      <c r="A25" s="98"/>
      <c r="B25" s="100"/>
      <c r="C25" s="100"/>
    </row>
    <row r="26" spans="1:3" ht="12.75">
      <c r="A26" s="100" t="s">
        <v>108</v>
      </c>
      <c r="B26" s="100">
        <v>100</v>
      </c>
      <c r="C26" s="100">
        <v>120</v>
      </c>
    </row>
    <row r="27" spans="1:3" ht="12.75">
      <c r="A27" s="100" t="s">
        <v>109</v>
      </c>
      <c r="B27" s="100">
        <v>946.8</v>
      </c>
      <c r="C27" s="100">
        <v>997.3</v>
      </c>
    </row>
    <row r="28" spans="1:3" ht="12.75">
      <c r="A28" s="101" t="s">
        <v>114</v>
      </c>
      <c r="B28" s="101">
        <v>-545.2</v>
      </c>
      <c r="C28" s="101">
        <v>-499.89</v>
      </c>
    </row>
    <row r="29" spans="1:3" ht="12.75">
      <c r="A29" s="101" t="s">
        <v>113</v>
      </c>
      <c r="B29" s="101">
        <v>-305.7</v>
      </c>
      <c r="C29" s="101">
        <v>-194.58</v>
      </c>
    </row>
    <row r="30" spans="1:3" ht="12.75">
      <c r="A30" s="100" t="s">
        <v>85</v>
      </c>
      <c r="B30" s="100">
        <v>1.6</v>
      </c>
      <c r="C30" s="100">
        <v>-4.61</v>
      </c>
    </row>
    <row r="31" spans="1:3" ht="12.75">
      <c r="A31" s="105" t="s">
        <v>62</v>
      </c>
      <c r="B31" s="105">
        <f>SUM(B26:B30)</f>
        <v>197.49999999999991</v>
      </c>
      <c r="C31" s="105">
        <f>SUM(C26:C30)</f>
        <v>418.2199999999999</v>
      </c>
    </row>
    <row r="32" spans="1:3" ht="12.75">
      <c r="A32" s="100"/>
      <c r="B32" s="100"/>
      <c r="C32" s="100"/>
    </row>
    <row r="33" spans="1:3" ht="12.75">
      <c r="A33" s="100" t="s">
        <v>50</v>
      </c>
      <c r="B33" s="100">
        <v>428.5</v>
      </c>
      <c r="C33" s="100">
        <v>379</v>
      </c>
    </row>
    <row r="34" spans="1:3" ht="12.75">
      <c r="A34" s="100" t="s">
        <v>53</v>
      </c>
      <c r="B34" s="101">
        <v>27.1</v>
      </c>
      <c r="C34" s="101">
        <v>32.4</v>
      </c>
    </row>
    <row r="35" spans="1:3" ht="12.75">
      <c r="A35" s="101" t="s">
        <v>111</v>
      </c>
      <c r="B35" s="101">
        <v>0.1</v>
      </c>
      <c r="C35" s="101">
        <v>0</v>
      </c>
    </row>
    <row r="36" spans="1:3" ht="12.75">
      <c r="A36" s="100" t="s">
        <v>86</v>
      </c>
      <c r="B36" s="101">
        <v>3</v>
      </c>
      <c r="C36" s="101">
        <v>2.6</v>
      </c>
    </row>
    <row r="37" spans="1:3" ht="12.75">
      <c r="A37" s="100" t="s">
        <v>51</v>
      </c>
      <c r="B37" s="100">
        <v>39.2</v>
      </c>
      <c r="C37" s="100">
        <v>39.2</v>
      </c>
    </row>
    <row r="38" spans="1:3" ht="12.75">
      <c r="A38" s="100" t="s">
        <v>52</v>
      </c>
      <c r="B38" s="100">
        <v>50.4</v>
      </c>
      <c r="C38" s="100">
        <v>20.7</v>
      </c>
    </row>
    <row r="39" spans="1:3" ht="12.75">
      <c r="A39" s="105" t="s">
        <v>68</v>
      </c>
      <c r="B39" s="105">
        <f>SUM(B33:B38)</f>
        <v>548.3000000000001</v>
      </c>
      <c r="C39" s="105">
        <f>SUM(C33:C38)</f>
        <v>473.9</v>
      </c>
    </row>
    <row r="40" spans="1:3" ht="12.75">
      <c r="A40" s="100"/>
      <c r="B40" s="100"/>
      <c r="C40" s="100"/>
    </row>
    <row r="41" spans="1:3" ht="12.75">
      <c r="A41" s="101" t="s">
        <v>53</v>
      </c>
      <c r="B41" s="101">
        <v>8.7</v>
      </c>
      <c r="C41" s="101">
        <v>4.8</v>
      </c>
    </row>
    <row r="42" spans="1:3" ht="12.75">
      <c r="A42" s="100" t="s">
        <v>51</v>
      </c>
      <c r="B42" s="101">
        <v>142.3</v>
      </c>
      <c r="C42" s="101">
        <v>0</v>
      </c>
    </row>
    <row r="43" spans="1:3" ht="12.75" customHeight="1">
      <c r="A43" s="86" t="s">
        <v>132</v>
      </c>
      <c r="B43" s="86">
        <f>5.5+0.2</f>
        <v>5.7</v>
      </c>
      <c r="C43" s="86">
        <v>5.8</v>
      </c>
    </row>
    <row r="44" spans="1:3" ht="12.75">
      <c r="A44" s="100" t="s">
        <v>133</v>
      </c>
      <c r="B44" s="101">
        <v>69.2</v>
      </c>
      <c r="C44" s="101">
        <v>66.8</v>
      </c>
    </row>
    <row r="45" spans="1:3" ht="12.75">
      <c r="A45" s="86" t="s">
        <v>52</v>
      </c>
      <c r="B45" s="86">
        <f>132-0.2</f>
        <v>131.8</v>
      </c>
      <c r="C45" s="86">
        <v>61.2</v>
      </c>
    </row>
    <row r="46" spans="1:3" ht="12.75">
      <c r="A46" s="105" t="s">
        <v>69</v>
      </c>
      <c r="B46" s="105">
        <f>SUM(B41:B45)</f>
        <v>357.7</v>
      </c>
      <c r="C46" s="105">
        <f>SUM(C41:C45)</f>
        <v>138.6</v>
      </c>
    </row>
    <row r="47" spans="1:3" ht="12.75">
      <c r="A47" s="102"/>
      <c r="B47" s="100"/>
      <c r="C47" s="100"/>
    </row>
    <row r="48" spans="1:3" ht="12.75">
      <c r="A48" s="105" t="s">
        <v>49</v>
      </c>
      <c r="B48" s="105">
        <f>+B39+B46</f>
        <v>906</v>
      </c>
      <c r="C48" s="105">
        <f>+C39+C46</f>
        <v>612.5</v>
      </c>
    </row>
    <row r="49" spans="1:3" ht="12.75">
      <c r="A49" s="100"/>
      <c r="B49" s="100"/>
      <c r="C49" s="100"/>
    </row>
    <row r="50" spans="1:3" ht="12.75">
      <c r="A50" s="107" t="s">
        <v>70</v>
      </c>
      <c r="B50" s="107">
        <f>+B48+B31</f>
        <v>1103.5</v>
      </c>
      <c r="C50" s="107">
        <f>+C48+C31</f>
        <v>1030.7199999999998</v>
      </c>
    </row>
  </sheetData>
  <sheetProtection/>
  <printOptions/>
  <pageMargins left="0.787401575" right="0.787401575" top="0.28" bottom="0.52" header="0.59" footer="0.32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B1">
      <pane xSplit="1" ySplit="7" topLeftCell="C35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B59" sqref="B59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3" width="11.66015625" style="55" bestFit="1" customWidth="1"/>
    <col min="4" max="4" width="12.16015625" style="55" customWidth="1"/>
    <col min="5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27" t="s">
        <v>98</v>
      </c>
      <c r="B3" s="127"/>
    </row>
    <row r="4" spans="1:2" ht="15.75" customHeight="1">
      <c r="A4" s="47"/>
      <c r="B4" s="47"/>
    </row>
    <row r="5" spans="2:4" ht="12.75">
      <c r="B5" s="96"/>
      <c r="C5" s="121">
        <v>2015</v>
      </c>
      <c r="D5" s="121">
        <v>2016</v>
      </c>
    </row>
    <row r="6" spans="2:4" ht="12.75">
      <c r="B6" s="96"/>
      <c r="C6" s="108" t="s">
        <v>75</v>
      </c>
      <c r="D6" s="108" t="s">
        <v>75</v>
      </c>
    </row>
    <row r="7" spans="2:4" ht="12.75">
      <c r="B7" s="110"/>
      <c r="C7" s="110"/>
      <c r="D7" s="110"/>
    </row>
    <row r="8" spans="1:4" ht="12.75">
      <c r="A8" s="1" t="s">
        <v>5</v>
      </c>
      <c r="B8" s="101" t="s">
        <v>106</v>
      </c>
      <c r="C8" s="100">
        <v>1.9</v>
      </c>
      <c r="D8" s="100">
        <v>-11.5</v>
      </c>
    </row>
    <row r="9" spans="1:4" ht="12.75">
      <c r="A9" s="1" t="s">
        <v>54</v>
      </c>
      <c r="B9" s="100" t="s">
        <v>134</v>
      </c>
      <c r="C9" s="100">
        <v>31.8</v>
      </c>
      <c r="D9" s="100">
        <v>29.2</v>
      </c>
    </row>
    <row r="10" spans="1:4" ht="12.75">
      <c r="A10" s="1" t="s">
        <v>26</v>
      </c>
      <c r="B10" s="100" t="s">
        <v>99</v>
      </c>
      <c r="C10" s="100">
        <v>9.3</v>
      </c>
      <c r="D10" s="100">
        <v>-3.3</v>
      </c>
    </row>
    <row r="11" spans="1:4" ht="12.75">
      <c r="A11" s="1"/>
      <c r="B11" s="100" t="s">
        <v>100</v>
      </c>
      <c r="C11" s="100">
        <v>0.6</v>
      </c>
      <c r="D11" s="100">
        <v>0.2</v>
      </c>
    </row>
    <row r="12" spans="1:4" ht="12" customHeight="1">
      <c r="A12" s="1" t="s">
        <v>27</v>
      </c>
      <c r="B12" s="123" t="s">
        <v>144</v>
      </c>
      <c r="C12" s="100">
        <v>0.6</v>
      </c>
      <c r="D12" s="100">
        <v>1.5</v>
      </c>
    </row>
    <row r="13" spans="1:4" ht="12.75">
      <c r="A13" s="1"/>
      <c r="B13" s="100" t="s">
        <v>104</v>
      </c>
      <c r="C13" s="100">
        <v>-0.4</v>
      </c>
      <c r="D13" s="100">
        <v>-1.6</v>
      </c>
    </row>
    <row r="14" spans="1:4" ht="12.75">
      <c r="A14" s="1"/>
      <c r="B14" s="100" t="s">
        <v>105</v>
      </c>
      <c r="C14" s="100">
        <v>0</v>
      </c>
      <c r="D14" s="100">
        <v>0.3</v>
      </c>
    </row>
    <row r="15" spans="1:4" ht="12.75">
      <c r="A15" s="1"/>
      <c r="B15" s="100" t="s">
        <v>145</v>
      </c>
      <c r="C15" s="124">
        <v>4.3</v>
      </c>
      <c r="D15" s="100">
        <v>2.1</v>
      </c>
    </row>
    <row r="16" spans="1:4" ht="12.75">
      <c r="A16" s="1"/>
      <c r="B16" s="100" t="s">
        <v>103</v>
      </c>
      <c r="C16" s="100">
        <v>-1.6</v>
      </c>
      <c r="D16" s="100">
        <v>-1.6</v>
      </c>
    </row>
    <row r="17" spans="1:4" ht="12.75">
      <c r="A17" s="1" t="s">
        <v>28</v>
      </c>
      <c r="B17" s="100" t="s">
        <v>56</v>
      </c>
      <c r="C17" s="100">
        <v>0.5</v>
      </c>
      <c r="D17" s="100">
        <v>-3.8</v>
      </c>
    </row>
    <row r="18" spans="1:4" ht="12.75">
      <c r="A18" s="1" t="s">
        <v>29</v>
      </c>
      <c r="B18" s="100" t="s">
        <v>57</v>
      </c>
      <c r="C18" s="100">
        <v>0.2</v>
      </c>
      <c r="D18" s="100">
        <v>2.4</v>
      </c>
    </row>
    <row r="19" spans="1:4" ht="12.75">
      <c r="A19" s="1" t="s">
        <v>25</v>
      </c>
      <c r="B19" s="100" t="s">
        <v>72</v>
      </c>
      <c r="C19" s="100">
        <v>-12.2</v>
      </c>
      <c r="D19" s="100">
        <v>-5.1</v>
      </c>
    </row>
    <row r="20" spans="1:4" ht="12.75">
      <c r="A20" s="1" t="s">
        <v>30</v>
      </c>
      <c r="B20" s="100" t="s">
        <v>55</v>
      </c>
      <c r="C20" s="100">
        <v>1.2</v>
      </c>
      <c r="D20" s="100">
        <v>0.5</v>
      </c>
    </row>
    <row r="21" spans="1:4" ht="12.75">
      <c r="A21" s="1"/>
      <c r="B21" s="100" t="s">
        <v>71</v>
      </c>
      <c r="C21" s="100">
        <v>6</v>
      </c>
      <c r="D21" s="100">
        <v>5.6</v>
      </c>
    </row>
    <row r="22" spans="1:4" ht="12.75">
      <c r="A22" s="1"/>
      <c r="B22" s="100" t="s">
        <v>101</v>
      </c>
      <c r="C22" s="100">
        <v>3.9</v>
      </c>
      <c r="D22" s="100">
        <v>8</v>
      </c>
    </row>
    <row r="23" spans="1:4" ht="12.75">
      <c r="A23" s="1"/>
      <c r="B23" s="100" t="s">
        <v>102</v>
      </c>
      <c r="C23" s="100">
        <v>1.6</v>
      </c>
      <c r="D23" s="100">
        <v>3.9</v>
      </c>
    </row>
    <row r="24" spans="1:4" ht="12.75">
      <c r="A24" s="14" t="s">
        <v>31</v>
      </c>
      <c r="B24" s="105" t="s">
        <v>115</v>
      </c>
      <c r="C24" s="105">
        <f>SUM(C8:C23)</f>
        <v>47.7</v>
      </c>
      <c r="D24" s="105">
        <f>SUM(D8:D23)</f>
        <v>26.799999999999997</v>
      </c>
    </row>
    <row r="25" spans="1:4" ht="12.75">
      <c r="A25" s="1"/>
      <c r="B25" s="100"/>
      <c r="C25" s="100"/>
      <c r="D25" s="100"/>
    </row>
    <row r="26" spans="1:4" ht="12.75">
      <c r="A26" s="1" t="s">
        <v>37</v>
      </c>
      <c r="B26" s="113" t="s">
        <v>135</v>
      </c>
      <c r="C26" s="100">
        <v>-8.1</v>
      </c>
      <c r="D26" s="100">
        <v>-33.5</v>
      </c>
    </row>
    <row r="27" spans="1:4" ht="12.75">
      <c r="A27" s="1"/>
      <c r="B27" s="113" t="s">
        <v>136</v>
      </c>
      <c r="C27" s="111">
        <v>0</v>
      </c>
      <c r="D27" s="111">
        <v>0</v>
      </c>
    </row>
    <row r="28" spans="1:4" ht="14.25" customHeight="1">
      <c r="A28" s="14"/>
      <c r="B28" s="105" t="s">
        <v>137</v>
      </c>
      <c r="C28" s="105">
        <f>SUM(C26:C27)</f>
        <v>-8.1</v>
      </c>
      <c r="D28" s="105">
        <f>SUM(D26:D27)</f>
        <v>-33.5</v>
      </c>
    </row>
    <row r="29" spans="1:4" ht="12.75">
      <c r="A29" s="1"/>
      <c r="B29" s="101" t="s">
        <v>138</v>
      </c>
      <c r="C29" s="111">
        <v>0</v>
      </c>
      <c r="D29" s="111">
        <v>0</v>
      </c>
    </row>
    <row r="30" spans="1:4" ht="12.75">
      <c r="A30" s="1"/>
      <c r="B30" s="101" t="s">
        <v>139</v>
      </c>
      <c r="C30" s="111">
        <v>0</v>
      </c>
      <c r="D30" s="111">
        <v>20</v>
      </c>
    </row>
    <row r="31" spans="1:4" ht="12.75">
      <c r="A31" s="14" t="s">
        <v>32</v>
      </c>
      <c r="B31" s="105" t="s">
        <v>73</v>
      </c>
      <c r="C31" s="105">
        <f>SUM(C28:C30)</f>
        <v>-8.1</v>
      </c>
      <c r="D31" s="105">
        <f>SUM(D28:D30)</f>
        <v>-13.5</v>
      </c>
    </row>
    <row r="32" spans="1:4" ht="12.75">
      <c r="A32" s="2"/>
      <c r="B32" s="102"/>
      <c r="C32" s="112"/>
      <c r="D32" s="112"/>
    </row>
    <row r="33" spans="1:5" ht="13.5" customHeight="1">
      <c r="A33" s="1"/>
      <c r="B33" s="114" t="s">
        <v>140</v>
      </c>
      <c r="C33" s="111">
        <v>0</v>
      </c>
      <c r="D33" s="111">
        <v>0</v>
      </c>
      <c r="E33" s="68"/>
    </row>
    <row r="34" spans="1:4" ht="13.5" customHeight="1">
      <c r="A34" s="1"/>
      <c r="B34" s="114" t="s">
        <v>141</v>
      </c>
      <c r="C34" s="100">
        <v>-33.8</v>
      </c>
      <c r="D34" s="111">
        <v>0</v>
      </c>
    </row>
    <row r="35" spans="1:4" ht="12.75">
      <c r="A35" s="2"/>
      <c r="B35" s="114" t="s">
        <v>142</v>
      </c>
      <c r="C35" s="110">
        <v>0.3</v>
      </c>
      <c r="D35" s="111">
        <v>0</v>
      </c>
    </row>
    <row r="36" spans="1:4" ht="12.75">
      <c r="A36" s="14" t="s">
        <v>33</v>
      </c>
      <c r="B36" s="105" t="s">
        <v>58</v>
      </c>
      <c r="C36" s="105">
        <f>SUM(C33:C35)</f>
        <v>-33.5</v>
      </c>
      <c r="D36" s="105">
        <f>SUM(D33:D35)</f>
        <v>0</v>
      </c>
    </row>
    <row r="37" spans="1:4" ht="12.75">
      <c r="A37" s="1"/>
      <c r="B37" s="100"/>
      <c r="C37" s="112"/>
      <c r="D37" s="112"/>
    </row>
    <row r="38" spans="1:4" ht="12.75">
      <c r="A38" s="1"/>
      <c r="B38" s="115" t="s">
        <v>117</v>
      </c>
      <c r="C38" s="100">
        <v>4.1</v>
      </c>
      <c r="D38" s="100">
        <v>0.6</v>
      </c>
    </row>
    <row r="39" spans="1:4" ht="12.75">
      <c r="A39" s="14" t="s">
        <v>34</v>
      </c>
      <c r="B39" s="105" t="s">
        <v>118</v>
      </c>
      <c r="C39" s="105">
        <f>+C24+C31+C36+C38</f>
        <v>10.200000000000001</v>
      </c>
      <c r="D39" s="105">
        <f>+D24+D31+D36+D38</f>
        <v>13.899999999999997</v>
      </c>
    </row>
    <row r="40" spans="1:4" ht="12.75">
      <c r="A40" s="1" t="s">
        <v>35</v>
      </c>
      <c r="B40" s="100" t="s">
        <v>119</v>
      </c>
      <c r="C40" s="100">
        <v>187.4</v>
      </c>
      <c r="D40" s="100">
        <v>154.5</v>
      </c>
    </row>
    <row r="41" spans="1:4" ht="12.75">
      <c r="A41" s="1" t="s">
        <v>36</v>
      </c>
      <c r="B41" s="100" t="s">
        <v>120</v>
      </c>
      <c r="C41" s="100">
        <f>C39+C40</f>
        <v>197.6</v>
      </c>
      <c r="D41" s="100">
        <f>D40+D39</f>
        <v>168.4</v>
      </c>
    </row>
    <row r="42" ht="12.75">
      <c r="B42" s="53"/>
    </row>
    <row r="43" spans="2:4" ht="9.75">
      <c r="B43"/>
      <c r="C43" s="43"/>
      <c r="D43" s="43"/>
    </row>
  </sheetData>
  <sheetProtection/>
  <mergeCells count="1">
    <mergeCell ref="A3:B3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79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80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75</v>
      </c>
      <c r="C4" t="s">
        <v>74</v>
      </c>
      <c r="D4" t="s">
        <v>76</v>
      </c>
      <c r="E4" t="s">
        <v>77</v>
      </c>
      <c r="G4" s="61" t="s">
        <v>11</v>
      </c>
      <c r="N4" t="s">
        <v>75</v>
      </c>
      <c r="O4" t="s">
        <v>74</v>
      </c>
      <c r="P4" t="s">
        <v>76</v>
      </c>
      <c r="Q4" t="s">
        <v>77</v>
      </c>
      <c r="T4" t="s">
        <v>75</v>
      </c>
      <c r="U4" t="s">
        <v>74</v>
      </c>
      <c r="V4" t="s">
        <v>76</v>
      </c>
      <c r="W4" t="s">
        <v>77</v>
      </c>
      <c r="AA4" t="s">
        <v>75</v>
      </c>
      <c r="AB4" t="s">
        <v>74</v>
      </c>
      <c r="AC4" t="s">
        <v>76</v>
      </c>
      <c r="AD4" t="s">
        <v>77</v>
      </c>
      <c r="AG4" t="s">
        <v>75</v>
      </c>
      <c r="AH4" t="s">
        <v>74</v>
      </c>
      <c r="AI4" t="s">
        <v>76</v>
      </c>
      <c r="AJ4" t="s">
        <v>77</v>
      </c>
    </row>
    <row r="5" spans="1:36" ht="9.7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75</v>
      </c>
      <c r="I5" t="s">
        <v>74</v>
      </c>
      <c r="J5" t="s">
        <v>76</v>
      </c>
      <c r="K5" t="s">
        <v>77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9.7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9.75">
      <c r="A7" s="62" t="s">
        <v>82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82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82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82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82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9.75">
      <c r="G8" s="62" t="s">
        <v>82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81</v>
      </c>
      <c r="AF9" s="61" t="s">
        <v>81</v>
      </c>
    </row>
    <row r="10" spans="7:36" ht="12">
      <c r="G10" s="61" t="s">
        <v>81</v>
      </c>
      <c r="T10" t="s">
        <v>75</v>
      </c>
      <c r="U10" t="s">
        <v>74</v>
      </c>
      <c r="V10" t="s">
        <v>76</v>
      </c>
      <c r="W10" t="s">
        <v>77</v>
      </c>
      <c r="AG10" t="s">
        <v>75</v>
      </c>
      <c r="AH10" t="s">
        <v>74</v>
      </c>
      <c r="AI10" t="s">
        <v>76</v>
      </c>
      <c r="AJ10" t="s">
        <v>77</v>
      </c>
    </row>
    <row r="11" spans="8:36" ht="9.75">
      <c r="H11" t="s">
        <v>75</v>
      </c>
      <c r="I11" t="s">
        <v>74</v>
      </c>
      <c r="J11" t="s">
        <v>76</v>
      </c>
      <c r="K11" t="s">
        <v>77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9.7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9.7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9.75" hidden="1"/>
    <row r="4" spans="1:9" ht="52.5" customHeight="1">
      <c r="A4" s="129" t="s">
        <v>7</v>
      </c>
      <c r="B4" s="129"/>
      <c r="C4" s="129"/>
      <c r="D4" s="129"/>
      <c r="E4" s="129"/>
      <c r="F4" s="129"/>
      <c r="G4" s="129"/>
      <c r="H4" s="129"/>
      <c r="I4" s="129"/>
    </row>
    <row r="5" spans="2:9" ht="9.75">
      <c r="B5" s="18"/>
      <c r="C5" s="18"/>
      <c r="D5" s="18"/>
      <c r="E5" s="18"/>
      <c r="I5" s="18"/>
    </row>
    <row r="6" spans="2:9" ht="9.75">
      <c r="B6" s="46"/>
      <c r="C6" s="128">
        <v>2005</v>
      </c>
      <c r="D6" s="128"/>
      <c r="E6" s="4"/>
      <c r="F6" s="3"/>
      <c r="G6" s="128">
        <v>2006</v>
      </c>
      <c r="H6" s="128"/>
      <c r="I6" s="4"/>
    </row>
    <row r="7" spans="2:9" ht="9.7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9.75">
      <c r="B8" s="49"/>
      <c r="C8" s="20"/>
      <c r="D8" s="20"/>
      <c r="E8" s="21"/>
      <c r="F8" s="19"/>
      <c r="G8" s="20"/>
      <c r="H8" s="20"/>
      <c r="I8" s="21"/>
    </row>
    <row r="9" spans="1:9" ht="9.7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9.7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9.7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9.7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9.7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9.7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9.75">
      <c r="B15" s="49"/>
      <c r="C15" s="11"/>
      <c r="D15" s="11"/>
      <c r="E15" s="21"/>
      <c r="F15" s="19"/>
      <c r="G15" s="11"/>
      <c r="H15" s="11"/>
      <c r="I15" s="21"/>
    </row>
    <row r="16" spans="2:9" ht="9.75">
      <c r="B16" s="49"/>
      <c r="C16" s="11"/>
      <c r="D16" s="11"/>
      <c r="E16" s="21"/>
      <c r="F16" s="19"/>
      <c r="G16" s="11"/>
      <c r="H16" s="11"/>
      <c r="I16" s="21"/>
    </row>
    <row r="17" spans="1:9" ht="9.7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9.7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9.7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9.7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9.7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9.7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9.75">
      <c r="B23" s="49"/>
      <c r="C23" s="26"/>
      <c r="D23" s="26"/>
      <c r="E23" s="27"/>
      <c r="F23" s="19"/>
      <c r="G23" s="26"/>
      <c r="H23" s="26"/>
      <c r="I23" s="21"/>
    </row>
    <row r="24" spans="2:9" ht="9.75">
      <c r="B24" s="49"/>
      <c r="C24" s="26"/>
      <c r="D24" s="26"/>
      <c r="E24" s="27"/>
      <c r="F24" s="19"/>
      <c r="G24" s="28"/>
      <c r="H24" s="28"/>
      <c r="I24" s="16"/>
    </row>
    <row r="25" spans="1:9" ht="9.7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9.7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9.7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9.7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9.75">
      <c r="B29" s="15"/>
      <c r="C29" s="11"/>
      <c r="D29" s="11"/>
      <c r="E29" s="21"/>
      <c r="F29" s="10"/>
      <c r="G29" s="12"/>
      <c r="H29" s="12"/>
      <c r="I29" s="16"/>
    </row>
    <row r="30" spans="2:9" ht="9.75">
      <c r="B30" s="49"/>
      <c r="C30" s="11"/>
      <c r="D30" s="11"/>
      <c r="E30" s="21"/>
      <c r="F30" s="19"/>
      <c r="G30" s="12"/>
      <c r="H30" s="12"/>
      <c r="I30" s="16"/>
    </row>
    <row r="31" spans="1:9" ht="9.7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9.7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9.75">
      <c r="B33" s="49"/>
      <c r="C33" s="26"/>
      <c r="D33" s="26"/>
      <c r="E33" s="27"/>
      <c r="F33" s="19"/>
      <c r="G33" s="28"/>
      <c r="H33" s="28"/>
      <c r="I33" s="16"/>
    </row>
    <row r="34" spans="2:9" ht="9.75">
      <c r="B34" s="49"/>
      <c r="C34" s="26"/>
      <c r="D34" s="26"/>
      <c r="E34" s="27"/>
      <c r="F34" s="19"/>
      <c r="G34" s="28"/>
      <c r="H34" s="28"/>
      <c r="I34" s="16"/>
    </row>
    <row r="35" spans="1:9" ht="9.7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9.7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9.7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9.7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9.75">
      <c r="B39" s="49"/>
      <c r="C39" s="11"/>
      <c r="D39" s="11"/>
      <c r="E39" s="21"/>
      <c r="F39" s="19"/>
      <c r="G39" s="12"/>
      <c r="H39" s="12"/>
      <c r="I39" s="16"/>
    </row>
    <row r="40" spans="1:9" ht="9.7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Mueller, Petra</cp:lastModifiedBy>
  <cp:lastPrinted>2015-10-22T08:08:26Z</cp:lastPrinted>
  <dcterms:created xsi:type="dcterms:W3CDTF">2006-05-17T13:39:10Z</dcterms:created>
  <dcterms:modified xsi:type="dcterms:W3CDTF">2016-04-20T07:59:28Z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